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Main" sheetId="1" r:id="rId1"/>
    <sheet name="Parametri" sheetId="2" r:id="rId2"/>
    <sheet name="Plot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<sst xmlns="http://schemas.openxmlformats.org/spreadsheetml/2006/main" count="47" uniqueCount="47">
  <si>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Valore della stima=</t>
  </si>
  <si>
    <t>Intervallo di confidenza al 95%</t>
  </si>
  <si>
    <t>b0=</t>
  </si>
  <si>
    <t>B1=</t>
  </si>
  <si>
    <t>DOM</t>
  </si>
  <si>
    <t>B0</t>
  </si>
  <si>
    <t>B1</t>
  </si>
  <si>
    <t>R2</t>
  </si>
  <si>
    <t>N</t>
  </si>
  <si>
    <t>Y</t>
  </si>
  <si>
    <t>CV</t>
  </si>
  <si>
    <t>R²=</t>
  </si>
  <si>
    <t>n=</t>
  </si>
  <si>
    <t>Seleziona dominio</t>
  </si>
  <si>
    <t>Parametri modello</t>
  </si>
  <si>
    <t>CV % =</t>
  </si>
  <si>
    <t>NAZIONALE</t>
  </si>
  <si>
    <t>Val d Aosta, Piemonte</t>
  </si>
  <si>
    <t>Liguria</t>
  </si>
  <si>
    <t>Lombardia</t>
  </si>
  <si>
    <t>Trentino Alto Adige</t>
  </si>
  <si>
    <t>Veneto</t>
  </si>
  <si>
    <t>Friuli Venezia Giulia</t>
  </si>
  <si>
    <t>Emilia Romagna</t>
  </si>
  <si>
    <t>Toscana</t>
  </si>
  <si>
    <t>Marche</t>
  </si>
  <si>
    <t>Umbria</t>
  </si>
  <si>
    <t>Lazio</t>
  </si>
  <si>
    <t>Molise</t>
  </si>
  <si>
    <t>Abruzzi</t>
  </si>
  <si>
    <t>Campania</t>
  </si>
  <si>
    <t>Puglia</t>
  </si>
  <si>
    <t>Basilicata</t>
  </si>
  <si>
    <t>Calabria</t>
  </si>
  <si>
    <t>Sicilia</t>
  </si>
  <si>
    <t>Sardegna</t>
  </si>
  <si>
    <t>In cerca di lavoro</t>
  </si>
  <si>
    <t>Pensionato/a da lavoro</t>
  </si>
  <si>
    <t>Casalinga</t>
  </si>
  <si>
    <t>Occupato/a</t>
  </si>
  <si>
    <t>Studente/essa</t>
  </si>
  <si>
    <t>15 - 29 anni occupati</t>
  </si>
  <si>
    <t>15 - 29 studenti</t>
  </si>
  <si>
    <t>15 -29 anni in cerca di lavoro</t>
  </si>
  <si>
    <t>Over 50 attivi</t>
  </si>
  <si>
    <t>Donne 20 - 39 anni attive</t>
  </si>
  <si>
    <t>Donne 20 - 49 anni inattive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</si>
</sst>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_-* #,##0.000_-;\-* #,##0.000_-;_-* &quot;-&quot;??_-;_-@_-"/>
    <numFmt numFmtId="175" formatCode="_-* #,##0.0_-;\-* #,##0.0_-;_-* &quot;-&quot;??_-;_-@_-"/>
    <numFmt numFmtId="176" formatCode="_-* #,##0_-;\-* #,##0_-;_-* &quot;-&quot;??_-;_-@_-"/>
    <numFmt numFmtId="177" formatCode="0.0"/>
  </numFmts>
  <fonts count="10">
    <font>
      <sz val="10"/>
      <name val="Arial"/>
      <family val="0"/>
    </font>
    <font>
      <b/>
      <sz val="10"/>
      <name val="Courier New"/>
      <family val="3"/>
    </font>
    <font>
      <b/>
      <sz val="18"/>
      <name val="Courier New"/>
      <family val="3"/>
    </font>
    <font>
      <b/>
      <sz val="14"/>
      <name val="Courier New"/>
      <family val="3"/>
    </font>
    <font>
      <sz val="8"/>
      <name val="Tahoma"/>
      <family val="2"/>
    </font>
    <font>
      <sz val="8.5"/>
      <name val="Arial"/>
      <family val="0"/>
    </font>
    <font>
      <sz val="5.5"/>
      <name val="Arial"/>
      <family val="2"/>
    </font>
    <font>
      <b/>
      <sz val="10"/>
      <name val="Arial"/>
      <family val="2"/>
    </font>
    <font>
      <b/>
      <sz val="10"/>
      <color indexed="9"/>
      <name val="Courier New"/>
      <family val="3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3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3" fontId="1" fillId="0" borderId="0" xfId="0" applyNumberFormat="1" applyFont="1" applyBorder="1" applyAlignment="1">
      <alignment vertical="center"/>
    </xf>
    <xf numFmtId="0" fontId="0" fillId="4" borderId="0" xfId="0" applyFill="1" applyAlignment="1">
      <alignment horizontal="right"/>
    </xf>
    <xf numFmtId="4" fontId="3" fillId="5" borderId="0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169" fontId="1" fillId="7" borderId="3" xfId="0" applyNumberFormat="1" applyFont="1" applyFill="1" applyBorder="1" applyAlignment="1">
      <alignment horizontal="right" vertical="center"/>
    </xf>
    <xf numFmtId="169" fontId="1" fillId="7" borderId="5" xfId="0" applyNumberFormat="1" applyFont="1" applyFill="1" applyBorder="1" applyAlignment="1">
      <alignment horizontal="right" vertical="center"/>
    </xf>
    <xf numFmtId="0" fontId="1" fillId="7" borderId="7" xfId="0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right" vertical="center"/>
    </xf>
    <xf numFmtId="0" fontId="1" fillId="7" borderId="4" xfId="0" applyFont="1" applyFill="1" applyBorder="1" applyAlignment="1">
      <alignment horizontal="right" vertical="center"/>
    </xf>
    <xf numFmtId="0" fontId="1" fillId="7" borderId="6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8" xfId="0" applyFont="1" applyBorder="1" applyAlignment="1">
      <alignment/>
    </xf>
    <xf numFmtId="0" fontId="7" fillId="4" borderId="9" xfId="0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4" borderId="2" xfId="0" applyNumberFormat="1" applyFill="1" applyBorder="1" applyAlignment="1">
      <alignment/>
    </xf>
    <xf numFmtId="3" fontId="0" fillId="0" borderId="4" xfId="0" applyNumberFormat="1" applyBorder="1" applyAlignment="1">
      <alignment/>
    </xf>
    <xf numFmtId="3" fontId="0" fillId="4" borderId="0" xfId="0" applyNumberFormat="1" applyFill="1" applyBorder="1" applyAlignment="1">
      <alignment/>
    </xf>
    <xf numFmtId="0" fontId="8" fillId="0" borderId="0" xfId="0" applyFont="1" applyBorder="1" applyAlignment="1">
      <alignment vertical="center"/>
    </xf>
    <xf numFmtId="0" fontId="7" fillId="2" borderId="9" xfId="0" applyFon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7" fillId="2" borderId="10" xfId="0" applyFon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4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rgb="FF00FF00"/>
      </font>
      <border/>
    </dxf>
    <dxf>
      <font>
        <color rgb="FFFFFF00"/>
      </font>
      <border/>
    </dxf>
    <dxf>
      <font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25"/>
          <c:w val="0.97825"/>
          <c:h val="0.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Plot!$B$1</c:f>
              <c:strCache>
                <c:ptCount val="1"/>
                <c:pt idx="0">
                  <c:v>CV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Plot!$A$2:$A$30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500</c:v>
                </c:pt>
                <c:pt idx="12">
                  <c:v>1000</c:v>
                </c:pt>
                <c:pt idx="13">
                  <c:v>5000</c:v>
                </c:pt>
                <c:pt idx="14">
                  <c:v>10000</c:v>
                </c:pt>
                <c:pt idx="15">
                  <c:v>20000</c:v>
                </c:pt>
                <c:pt idx="16">
                  <c:v>30000</c:v>
                </c:pt>
                <c:pt idx="17">
                  <c:v>40000</c:v>
                </c:pt>
                <c:pt idx="18">
                  <c:v>50000</c:v>
                </c:pt>
                <c:pt idx="19">
                  <c:v>100000</c:v>
                </c:pt>
                <c:pt idx="20">
                  <c:v>200000</c:v>
                </c:pt>
                <c:pt idx="21">
                  <c:v>300000</c:v>
                </c:pt>
                <c:pt idx="22">
                  <c:v>400000</c:v>
                </c:pt>
                <c:pt idx="23">
                  <c:v>500000</c:v>
                </c:pt>
                <c:pt idx="24">
                  <c:v>1000000</c:v>
                </c:pt>
                <c:pt idx="25">
                  <c:v>2000000</c:v>
                </c:pt>
                <c:pt idx="26">
                  <c:v>3000000</c:v>
                </c:pt>
                <c:pt idx="27">
                  <c:v>4000000</c:v>
                </c:pt>
                <c:pt idx="28">
                  <c:v>5000000</c:v>
                </c:pt>
              </c:numCache>
            </c:numRef>
          </c:xVal>
          <c:yVal>
            <c:numRef>
              <c:f>Plot!$B$2:$B$30</c:f>
              <c:numCache>
                <c:ptCount val="29"/>
                <c:pt idx="0">
                  <c:v>105.51823517615325</c:v>
                </c:pt>
                <c:pt idx="1">
                  <c:v>70.02560188607349</c:v>
                </c:pt>
                <c:pt idx="2">
                  <c:v>27.026484762537606</c:v>
                </c:pt>
                <c:pt idx="3">
                  <c:v>17.935723234965536</c:v>
                </c:pt>
                <c:pt idx="4">
                  <c:v>14.110884274692312</c:v>
                </c:pt>
                <c:pt idx="5">
                  <c:v>11.902775029299741</c:v>
                </c:pt>
                <c:pt idx="6">
                  <c:v>10.430911822907788</c:v>
                </c:pt>
                <c:pt idx="7">
                  <c:v>6.922318947054871</c:v>
                </c:pt>
                <c:pt idx="8">
                  <c:v>5.446116685385447</c:v>
                </c:pt>
                <c:pt idx="9">
                  <c:v>4.593893651705401</c:v>
                </c:pt>
                <c:pt idx="10">
                  <c:v>4.025825867228376</c:v>
                </c:pt>
                <c:pt idx="11">
                  <c:v>2.671679250231638</c:v>
                </c:pt>
                <c:pt idx="12">
                  <c:v>1.7730200588711578</c:v>
                </c:pt>
                <c:pt idx="13">
                  <c:v>0.6842997177334476</c:v>
                </c:pt>
                <c:pt idx="14">
                  <c:v>0.45412529431296117</c:v>
                </c:pt>
                <c:pt idx="15">
                  <c:v>0.3013734736263119</c:v>
                </c:pt>
                <c:pt idx="16">
                  <c:v>0.23710480776779738</c:v>
                </c:pt>
                <c:pt idx="17">
                  <c:v>0.20000200769040702</c:v>
                </c:pt>
                <c:pt idx="18">
                  <c:v>0.17527032994304148</c:v>
                </c:pt>
                <c:pt idx="19">
                  <c:v>0.11631553850898659</c:v>
                </c:pt>
                <c:pt idx="20">
                  <c:v>0.07719107109019673</c:v>
                </c:pt>
                <c:pt idx="21">
                  <c:v>0.06072987729147499</c:v>
                </c:pt>
                <c:pt idx="22">
                  <c:v>0.051226702231116375</c:v>
                </c:pt>
                <c:pt idx="23">
                  <c:v>0.044892154361970256</c:v>
                </c:pt>
                <c:pt idx="24">
                  <c:v>0.02979200821461356</c:v>
                </c:pt>
                <c:pt idx="25">
                  <c:v>0.01977102159774026</c:v>
                </c:pt>
                <c:pt idx="26">
                  <c:v>0.01555480055659381</c:v>
                </c:pt>
                <c:pt idx="27">
                  <c:v>0.013120743395424088</c:v>
                </c:pt>
                <c:pt idx="28">
                  <c:v>0.01149826969524099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Main!$C$1</c:f>
              <c:numCache/>
            </c:numRef>
          </c:xVal>
          <c:yVal>
            <c:numRef>
              <c:f>Main!$C$13</c:f>
              <c:numCache>
                <c:ptCount val="1"/>
                <c:pt idx="0">
                  <c:v>0.11631553850898659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Plot!$A$2:$A$30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500</c:v>
                </c:pt>
                <c:pt idx="12">
                  <c:v>1000</c:v>
                </c:pt>
                <c:pt idx="13">
                  <c:v>5000</c:v>
                </c:pt>
                <c:pt idx="14">
                  <c:v>10000</c:v>
                </c:pt>
                <c:pt idx="15">
                  <c:v>20000</c:v>
                </c:pt>
                <c:pt idx="16">
                  <c:v>30000</c:v>
                </c:pt>
                <c:pt idx="17">
                  <c:v>40000</c:v>
                </c:pt>
                <c:pt idx="18">
                  <c:v>50000</c:v>
                </c:pt>
                <c:pt idx="19">
                  <c:v>100000</c:v>
                </c:pt>
                <c:pt idx="20">
                  <c:v>200000</c:v>
                </c:pt>
                <c:pt idx="21">
                  <c:v>300000</c:v>
                </c:pt>
                <c:pt idx="22">
                  <c:v>400000</c:v>
                </c:pt>
                <c:pt idx="23">
                  <c:v>500000</c:v>
                </c:pt>
                <c:pt idx="24">
                  <c:v>1000000</c:v>
                </c:pt>
                <c:pt idx="25">
                  <c:v>2000000</c:v>
                </c:pt>
                <c:pt idx="26">
                  <c:v>3000000</c:v>
                </c:pt>
                <c:pt idx="27">
                  <c:v>4000000</c:v>
                </c:pt>
                <c:pt idx="28">
                  <c:v>5000000</c:v>
                </c:pt>
              </c:numCache>
            </c:numRef>
          </c:xVal>
          <c:yVal>
            <c:numRef>
              <c:f>Plot!$C$2:$C$30</c:f>
              <c:numCache>
                <c:ptCount val="29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</c:numCache>
            </c:numRef>
          </c:yVal>
          <c:smooth val="0"/>
        </c:ser>
        <c:axId val="65311848"/>
        <c:axId val="50935721"/>
      </c:scatterChart>
      <c:valAx>
        <c:axId val="65311848"/>
        <c:scaling>
          <c:orientation val="minMax"/>
          <c:max val="50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0935721"/>
        <c:crosses val="autoZero"/>
        <c:crossBetween val="midCat"/>
        <c:dispUnits/>
        <c:majorUnit val="50000"/>
      </c:valAx>
      <c:valAx>
        <c:axId val="50935721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0.010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5311848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C0C0C0"/>
      </a:solidFill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8</xdr:col>
      <xdr:colOff>0</xdr:colOff>
      <xdr:row>12</xdr:row>
      <xdr:rowOff>0</xdr:rowOff>
    </xdr:to>
    <xdr:graphicFrame>
      <xdr:nvGraphicFramePr>
        <xdr:cNvPr id="1" name="Chart 2"/>
        <xdr:cNvGraphicFramePr/>
      </xdr:nvGraphicFramePr>
      <xdr:xfrm>
        <a:off x="4010025" y="0"/>
        <a:ext cx="39243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21.00390625" style="2" customWidth="1"/>
    <col min="2" max="2" width="19.57421875" style="4" customWidth="1"/>
    <col min="3" max="3" width="19.57421875" style="2" customWidth="1"/>
    <col min="4" max="4" width="12.140625" style="2" bestFit="1" customWidth="1"/>
    <col min="5" max="5" width="8.8515625" style="2" customWidth="1"/>
    <col min="6" max="6" width="20.140625" style="2" bestFit="1" customWidth="1"/>
    <col min="7" max="16384" width="8.8515625" style="2" customWidth="1"/>
  </cols>
  <sheetData>
    <row r="1" spans="1:3" ht="28.5" customHeight="1">
      <c r="A1" s="36" t="s">
        <v>0</v>
      </c>
      <c r="B1" s="36"/>
      <c r="C1" s="1">
        <v>100000</v>
      </c>
    </row>
    <row r="2" spans="1:3" ht="28.5" customHeight="1">
      <c r="A2" s="40" t="s">
        <v>15</v>
      </c>
      <c r="B2" s="40"/>
      <c r="C2" s="7">
        <f>100*((EXP(C9+C10*LN(C1)))^(1/2))</f>
        <v>11.631553850898658</v>
      </c>
    </row>
    <row r="3" spans="1:3" ht="28.5" customHeight="1">
      <c r="A3" s="41" t="str">
        <f>IF(C2&lt;=15,"Attendibile",IF(C2&lt;=25,"Critica","Non attendibile"))</f>
        <v>Attendibile</v>
      </c>
      <c r="B3" s="41"/>
      <c r="C3" s="41"/>
    </row>
    <row r="4" spans="1:3" ht="13.5">
      <c r="A4" s="39" t="s">
        <v>1</v>
      </c>
      <c r="B4" s="39"/>
      <c r="C4" s="39"/>
    </row>
    <row r="5" spans="1:3" ht="13.5">
      <c r="A5" s="3">
        <f>C1-C1*1.96*(100*((EXP(C9+C10*LN(C1)))^(1/2))/100)</f>
        <v>77202.15445223862</v>
      </c>
      <c r="B5" s="3">
        <f>C1</f>
        <v>100000</v>
      </c>
      <c r="C5" s="3">
        <f>C1+C1*1.96*(100*((EXP(C9+C10*LN(C1)))^(1/2))/100)</f>
        <v>122797.84554776138</v>
      </c>
    </row>
    <row r="6" spans="1:3" ht="13.5">
      <c r="A6" s="9" t="s">
        <v>13</v>
      </c>
      <c r="B6" s="10">
        <v>1</v>
      </c>
      <c r="C6" s="11"/>
    </row>
    <row r="7" spans="1:3" ht="13.5">
      <c r="A7" s="12"/>
      <c r="B7" s="8"/>
      <c r="C7" s="13"/>
    </row>
    <row r="8" spans="1:3" ht="13.5">
      <c r="A8" s="12"/>
      <c r="B8" s="37" t="s">
        <v>14</v>
      </c>
      <c r="C8" s="38"/>
    </row>
    <row r="9" spans="1:4" ht="13.5">
      <c r="A9" s="12"/>
      <c r="B9" s="18" t="s">
        <v>2</v>
      </c>
      <c r="C9" s="15">
        <f ca="1">INDIRECT(ADDRESS($B$6+1,2,,,"Parametri"))</f>
        <v>9.317767566503386</v>
      </c>
      <c r="D9" s="5"/>
    </row>
    <row r="10" spans="1:3" ht="13.5">
      <c r="A10" s="12"/>
      <c r="B10" s="19" t="s">
        <v>3</v>
      </c>
      <c r="C10" s="16">
        <f ca="1">INDIRECT(ADDRESS($B$6+1,3,,,"Parametri"))</f>
        <v>-1.1830759132815176</v>
      </c>
    </row>
    <row r="11" spans="1:3" ht="13.5">
      <c r="A11" s="12"/>
      <c r="B11" s="19" t="s">
        <v>11</v>
      </c>
      <c r="C11" s="16">
        <f ca="1">INDIRECT(ADDRESS($B$6+1,4,,,"Parametri"))</f>
        <v>86.8814092967068</v>
      </c>
    </row>
    <row r="12" spans="1:3" ht="13.5">
      <c r="A12" s="14"/>
      <c r="B12" s="20" t="s">
        <v>12</v>
      </c>
      <c r="C12" s="17">
        <f ca="1">INDIRECT(ADDRESS($B$6+1,5,,,"Parametri"))</f>
        <v>229</v>
      </c>
    </row>
    <row r="13" ht="13.5">
      <c r="C13" s="28">
        <f>C2/100</f>
        <v>0.11631553850898659</v>
      </c>
    </row>
  </sheetData>
  <mergeCells count="5">
    <mergeCell ref="A1:B1"/>
    <mergeCell ref="B8:C8"/>
    <mergeCell ref="A4:C4"/>
    <mergeCell ref="A2:B2"/>
    <mergeCell ref="A3:C3"/>
  </mergeCells>
  <conditionalFormatting sqref="A3:B3">
    <cfRule type="cellIs" priority="1" dxfId="0" operator="equal" stopIfTrue="1">
      <formula>"Attendibile"</formula>
    </cfRule>
    <cfRule type="cellIs" priority="2" dxfId="1" operator="equal" stopIfTrue="1">
      <formula>"Critica"</formula>
    </cfRule>
    <cfRule type="cellIs" priority="3" dxfId="2" operator="equal" stopIfTrue="1">
      <formula>"Non attendibile"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workbookViewId="0" topLeftCell="A1">
      <selection activeCell="A31" sqref="A31"/>
    </sheetView>
  </sheetViews>
  <sheetFormatPr defaultColWidth="9.140625" defaultRowHeight="12.75"/>
  <cols>
    <col min="1" max="1" width="11.00390625" style="0" bestFit="1" customWidth="1"/>
    <col min="7" max="10" width="9.421875" style="0" customWidth="1"/>
  </cols>
  <sheetData>
    <row r="1" spans="1:10" ht="12.75">
      <c r="A1" t="s">
        <v>4</v>
      </c>
      <c r="B1" s="21" t="s">
        <v>5</v>
      </c>
      <c r="C1" s="21" t="s">
        <v>6</v>
      </c>
      <c r="D1" s="21" t="s">
        <v>7</v>
      </c>
      <c r="E1" s="21" t="s">
        <v>8</v>
      </c>
      <c r="G1" s="22">
        <v>10</v>
      </c>
      <c r="H1" s="29">
        <v>15</v>
      </c>
      <c r="I1" s="23">
        <v>20</v>
      </c>
      <c r="J1" s="32">
        <v>25</v>
      </c>
    </row>
    <row r="2" spans="1:10" ht="12.75">
      <c r="A2" t="s">
        <v>16</v>
      </c>
      <c r="B2">
        <v>9.317767566503386</v>
      </c>
      <c r="C2">
        <v>-1.1830759132815176</v>
      </c>
      <c r="D2">
        <v>86.8814092967068</v>
      </c>
      <c r="E2">
        <v>229</v>
      </c>
      <c r="G2" s="24">
        <f aca="true" t="shared" si="0" ref="G2:G19">EXP((LN((G$1/100)^2)-$B2)/$C2)</f>
        <v>129110.37910668945</v>
      </c>
      <c r="H2" s="30">
        <f aca="true" t="shared" si="1" ref="H2:J18">EXP((LN((H$1/100)^2)-$B2)/$C2)</f>
        <v>65054.503910971885</v>
      </c>
      <c r="I2" s="25">
        <f aca="true" t="shared" si="2" ref="I2:I32">EXP((LN((I$1/100)^2)-$B2)/$C2)</f>
        <v>40000.67880593047</v>
      </c>
      <c r="J2" s="33">
        <f t="shared" si="1"/>
        <v>27430.905965920156</v>
      </c>
    </row>
    <row r="3" spans="1:10" ht="12.75">
      <c r="A3" t="s">
        <v>17</v>
      </c>
      <c r="B3">
        <v>7.933044498284615</v>
      </c>
      <c r="C3">
        <v>-1.102145568749058</v>
      </c>
      <c r="D3">
        <v>84.14333341453818</v>
      </c>
      <c r="E3">
        <v>223</v>
      </c>
      <c r="G3" s="26">
        <f t="shared" si="0"/>
        <v>87219.87759643409</v>
      </c>
      <c r="H3" s="31">
        <f t="shared" si="1"/>
        <v>41790.04325732215</v>
      </c>
      <c r="I3" s="27">
        <f t="shared" si="2"/>
        <v>24794.405574944936</v>
      </c>
      <c r="J3" s="34">
        <f t="shared" si="1"/>
        <v>16538.521773344597</v>
      </c>
    </row>
    <row r="4" spans="1:10" ht="12.75">
      <c r="A4" t="s">
        <v>18</v>
      </c>
      <c r="B4">
        <v>7.015662446924368</v>
      </c>
      <c r="C4">
        <v>-1.0962013088214788</v>
      </c>
      <c r="D4">
        <v>78.2200200966024</v>
      </c>
      <c r="E4">
        <v>224</v>
      </c>
      <c r="G4" s="26">
        <f t="shared" si="0"/>
        <v>40175.08609490921</v>
      </c>
      <c r="H4" s="31">
        <f t="shared" si="1"/>
        <v>19172.61769039472</v>
      </c>
      <c r="I4" s="27">
        <f t="shared" si="2"/>
        <v>11343.129381415429</v>
      </c>
      <c r="J4" s="34">
        <f t="shared" si="1"/>
        <v>7549.570971547834</v>
      </c>
    </row>
    <row r="5" spans="1:10" ht="12.75">
      <c r="A5" t="s">
        <v>19</v>
      </c>
      <c r="B5">
        <v>8.503841760963807</v>
      </c>
      <c r="C5">
        <v>-1.1265734344632672</v>
      </c>
      <c r="D5">
        <v>84.80299723769681</v>
      </c>
      <c r="E5">
        <v>225</v>
      </c>
      <c r="G5" s="26">
        <f t="shared" si="0"/>
        <v>113117.29903807752</v>
      </c>
      <c r="H5" s="31">
        <f t="shared" si="1"/>
        <v>55070.00601541733</v>
      </c>
      <c r="I5" s="27">
        <f t="shared" si="2"/>
        <v>33045.47737476298</v>
      </c>
      <c r="J5" s="34">
        <f t="shared" si="1"/>
        <v>22236.589789013724</v>
      </c>
    </row>
    <row r="6" spans="1:10" ht="12.75">
      <c r="A6" t="s">
        <v>20</v>
      </c>
      <c r="B6">
        <v>8.288168264749828</v>
      </c>
      <c r="C6">
        <v>-1.2491796660185133</v>
      </c>
      <c r="D6">
        <v>81.23054257899828</v>
      </c>
      <c r="E6">
        <v>220</v>
      </c>
      <c r="G6" s="26">
        <f t="shared" si="0"/>
        <v>30377.102180740887</v>
      </c>
      <c r="H6" s="31">
        <f t="shared" si="1"/>
        <v>15871.40249783266</v>
      </c>
      <c r="I6" s="27">
        <f t="shared" si="2"/>
        <v>10013.411219141919</v>
      </c>
      <c r="J6" s="34">
        <f t="shared" si="1"/>
        <v>7005.259146239025</v>
      </c>
    </row>
    <row r="7" spans="1:10" ht="12.75">
      <c r="A7" t="s">
        <v>21</v>
      </c>
      <c r="B7">
        <v>8.393292447922873</v>
      </c>
      <c r="C7">
        <v>-1.147337750920336</v>
      </c>
      <c r="D7">
        <v>81.70477243313672</v>
      </c>
      <c r="E7">
        <v>223</v>
      </c>
      <c r="G7" s="26">
        <f t="shared" si="0"/>
        <v>83219.59894330768</v>
      </c>
      <c r="H7" s="31">
        <f t="shared" si="1"/>
        <v>41045.85882129341</v>
      </c>
      <c r="I7" s="27">
        <f t="shared" si="2"/>
        <v>24858.814094011894</v>
      </c>
      <c r="J7" s="34">
        <f t="shared" si="1"/>
        <v>16848.07084798024</v>
      </c>
    </row>
    <row r="8" spans="1:10" ht="12.75">
      <c r="A8" t="s">
        <v>22</v>
      </c>
      <c r="B8">
        <v>6.636190744156817</v>
      </c>
      <c r="C8">
        <v>-1.0524392204584312</v>
      </c>
      <c r="D8">
        <v>78.56029994632036</v>
      </c>
      <c r="E8">
        <v>221</v>
      </c>
      <c r="G8" s="26">
        <f t="shared" si="0"/>
        <v>43531.704049676</v>
      </c>
      <c r="H8" s="31">
        <f t="shared" si="1"/>
        <v>20145.17871158281</v>
      </c>
      <c r="I8" s="27">
        <f t="shared" si="2"/>
        <v>11661.22398854286</v>
      </c>
      <c r="J8" s="34">
        <f t="shared" si="1"/>
        <v>7631.000089412148</v>
      </c>
    </row>
    <row r="9" spans="1:10" ht="12.75">
      <c r="A9" t="s">
        <v>23</v>
      </c>
      <c r="B9">
        <v>7.3272108634964255</v>
      </c>
      <c r="C9">
        <v>-1.0510246979021411</v>
      </c>
      <c r="D9">
        <v>82.1504035025696</v>
      </c>
      <c r="E9">
        <v>226</v>
      </c>
      <c r="G9" s="26">
        <f t="shared" si="0"/>
        <v>85228.64909907362</v>
      </c>
      <c r="H9" s="31">
        <f t="shared" si="1"/>
        <v>39400.40564198714</v>
      </c>
      <c r="I9" s="27">
        <f t="shared" si="2"/>
        <v>22790.516340865466</v>
      </c>
      <c r="J9" s="34">
        <f t="shared" si="1"/>
        <v>14905.39983580994</v>
      </c>
    </row>
    <row r="10" spans="1:10" ht="12.75">
      <c r="A10" t="s">
        <v>24</v>
      </c>
      <c r="B10">
        <v>7.437735159018245</v>
      </c>
      <c r="C10">
        <v>-1.0591281122091212</v>
      </c>
      <c r="D10">
        <v>82.56360318325697</v>
      </c>
      <c r="E10">
        <v>219</v>
      </c>
      <c r="G10" s="26">
        <f t="shared" si="0"/>
        <v>86732.51908641862</v>
      </c>
      <c r="H10" s="31">
        <f t="shared" si="1"/>
        <v>40333.02459896957</v>
      </c>
      <c r="I10" s="27">
        <f t="shared" si="2"/>
        <v>23427.89490421046</v>
      </c>
      <c r="J10" s="34">
        <f t="shared" si="1"/>
        <v>15372.11632753004</v>
      </c>
    </row>
    <row r="11" spans="1:10" ht="12.75">
      <c r="A11" t="s">
        <v>25</v>
      </c>
      <c r="B11">
        <v>6.588845570940738</v>
      </c>
      <c r="C11">
        <v>-1.0347308304179115</v>
      </c>
      <c r="D11">
        <v>76.44473686898873</v>
      </c>
      <c r="E11">
        <v>215</v>
      </c>
      <c r="G11" s="26">
        <f t="shared" si="0"/>
        <v>49925.523470891705</v>
      </c>
      <c r="H11" s="31">
        <f t="shared" si="1"/>
        <v>22801.3807079215</v>
      </c>
      <c r="I11" s="27">
        <f t="shared" si="2"/>
        <v>13075.877156100683</v>
      </c>
      <c r="J11" s="34">
        <f t="shared" si="1"/>
        <v>8494.863247872616</v>
      </c>
    </row>
    <row r="12" spans="1:10" ht="12.75">
      <c r="A12" t="s">
        <v>26</v>
      </c>
      <c r="B12">
        <v>7.122550918813323</v>
      </c>
      <c r="C12">
        <v>-1.1368451160711335</v>
      </c>
      <c r="D12">
        <v>80.87522737788896</v>
      </c>
      <c r="E12">
        <v>218</v>
      </c>
      <c r="G12" s="26">
        <f t="shared" si="0"/>
        <v>30212.881462095673</v>
      </c>
      <c r="H12" s="31">
        <f t="shared" si="1"/>
        <v>14804.808332214518</v>
      </c>
      <c r="I12" s="27">
        <f t="shared" si="2"/>
        <v>8924.907879634024</v>
      </c>
      <c r="J12" s="34">
        <f t="shared" si="1"/>
        <v>6027.182695479652</v>
      </c>
    </row>
    <row r="13" spans="1:10" ht="12.75">
      <c r="A13" t="s">
        <v>27</v>
      </c>
      <c r="B13">
        <v>8.767023306500064</v>
      </c>
      <c r="C13">
        <v>-1.1788991181151178</v>
      </c>
      <c r="D13">
        <v>84.6874814822042</v>
      </c>
      <c r="E13">
        <v>228</v>
      </c>
      <c r="G13" s="26">
        <f t="shared" si="0"/>
        <v>84368.53305967194</v>
      </c>
      <c r="H13" s="31">
        <f t="shared" si="1"/>
        <v>42407.437293210154</v>
      </c>
      <c r="I13" s="27">
        <f t="shared" si="2"/>
        <v>26030.57199476564</v>
      </c>
      <c r="J13" s="34">
        <f t="shared" si="1"/>
        <v>17826.909830909015</v>
      </c>
    </row>
    <row r="14" spans="1:10" ht="12.75">
      <c r="A14" t="s">
        <v>28</v>
      </c>
      <c r="B14">
        <v>7.145545052006191</v>
      </c>
      <c r="C14">
        <v>-1.23478587945519</v>
      </c>
      <c r="D14">
        <v>90.81813161208756</v>
      </c>
      <c r="E14">
        <v>202</v>
      </c>
      <c r="G14" s="26">
        <f t="shared" si="0"/>
        <v>13580.620671656394</v>
      </c>
      <c r="H14" s="31">
        <f t="shared" si="1"/>
        <v>7042.099188524816</v>
      </c>
      <c r="I14" s="27">
        <f t="shared" si="2"/>
        <v>4419.133428689026</v>
      </c>
      <c r="J14" s="34">
        <f t="shared" si="1"/>
        <v>3078.7229414136914</v>
      </c>
    </row>
    <row r="15" spans="1:10" ht="12.75">
      <c r="A15" t="s">
        <v>29</v>
      </c>
      <c r="B15">
        <v>7.6279576183669775</v>
      </c>
      <c r="C15">
        <v>-1.1566318057060994</v>
      </c>
      <c r="D15">
        <v>80.47672278293012</v>
      </c>
      <c r="E15">
        <v>222</v>
      </c>
      <c r="G15" s="26">
        <f t="shared" si="0"/>
        <v>39203.05484401367</v>
      </c>
      <c r="H15" s="31">
        <f t="shared" si="1"/>
        <v>19445.995005173823</v>
      </c>
      <c r="I15" s="27">
        <f t="shared" si="2"/>
        <v>11824.7307618506</v>
      </c>
      <c r="J15" s="34">
        <f t="shared" si="1"/>
        <v>8039.304244758549</v>
      </c>
    </row>
    <row r="16" spans="1:10" ht="12.75">
      <c r="A16" t="s">
        <v>30</v>
      </c>
      <c r="B16">
        <v>8.83993835156121</v>
      </c>
      <c r="C16">
        <v>-1.1772444327543072</v>
      </c>
      <c r="D16">
        <v>88.54092543565424</v>
      </c>
      <c r="E16">
        <v>222</v>
      </c>
      <c r="G16" s="26">
        <f t="shared" si="0"/>
        <v>91201.8081636849</v>
      </c>
      <c r="H16" s="31">
        <f t="shared" si="1"/>
        <v>45797.849445057145</v>
      </c>
      <c r="I16" s="27">
        <f t="shared" si="2"/>
        <v>28092.400296290838</v>
      </c>
      <c r="J16" s="34">
        <f t="shared" si="1"/>
        <v>19228.70869360402</v>
      </c>
    </row>
    <row r="17" spans="1:10" ht="12.75">
      <c r="A17" t="s">
        <v>31</v>
      </c>
      <c r="B17">
        <v>8.355464857399788</v>
      </c>
      <c r="C17">
        <v>-1.1291877630055087</v>
      </c>
      <c r="D17">
        <v>84.70252604381298</v>
      </c>
      <c r="E17">
        <v>223</v>
      </c>
      <c r="G17" s="26">
        <f t="shared" si="0"/>
        <v>96552.16713143677</v>
      </c>
      <c r="H17" s="31">
        <f t="shared" si="1"/>
        <v>47083.842266518506</v>
      </c>
      <c r="I17" s="27">
        <f t="shared" si="2"/>
        <v>28286.7027872017</v>
      </c>
      <c r="J17" s="34">
        <f t="shared" si="1"/>
        <v>19051.834605741413</v>
      </c>
    </row>
    <row r="18" spans="1:10" ht="12.75">
      <c r="A18" t="s">
        <v>32</v>
      </c>
      <c r="B18">
        <v>6.871466058887643</v>
      </c>
      <c r="C18">
        <v>-1.136528942584018</v>
      </c>
      <c r="D18">
        <v>86.04016761093439</v>
      </c>
      <c r="E18">
        <v>209</v>
      </c>
      <c r="G18" s="26">
        <f t="shared" si="0"/>
        <v>24293.66629283029</v>
      </c>
      <c r="H18" s="31">
        <f t="shared" si="1"/>
        <v>11901.933600304073</v>
      </c>
      <c r="I18" s="27">
        <f t="shared" si="2"/>
        <v>7173.93321876</v>
      </c>
      <c r="J18" s="34">
        <f t="shared" si="1"/>
        <v>4844.182702549798</v>
      </c>
    </row>
    <row r="19" spans="1:10" ht="12.75">
      <c r="A19" t="s">
        <v>33</v>
      </c>
      <c r="B19">
        <v>8.082638190494754</v>
      </c>
      <c r="C19">
        <v>-1.1557434810254528</v>
      </c>
      <c r="D19">
        <v>85.42238610807694</v>
      </c>
      <c r="E19">
        <v>217</v>
      </c>
      <c r="G19" s="26">
        <f t="shared" si="0"/>
        <v>58574.15491731617</v>
      </c>
      <c r="H19" s="31">
        <f>EXP((LN((H$1/100)^2)-$B19)/$C19)</f>
        <v>29039.040008801872</v>
      </c>
      <c r="I19" s="27">
        <f t="shared" si="2"/>
        <v>17651.324334369434</v>
      </c>
      <c r="J19" s="34">
        <f>EXP((LN((J$1/100)^2)-$B19)/$C19)</f>
        <v>11997.083988339267</v>
      </c>
    </row>
    <row r="20" spans="1:10" ht="12.75">
      <c r="A20" t="s">
        <v>34</v>
      </c>
      <c r="B20">
        <v>8.730946920121523</v>
      </c>
      <c r="C20">
        <v>-1.1747858758606222</v>
      </c>
      <c r="D20">
        <v>88.46892064596612</v>
      </c>
      <c r="E20">
        <v>224</v>
      </c>
      <c r="G20" s="26">
        <f aca="true" t="shared" si="3" ref="G20:J32">EXP((LN((G$1/100)^2)-$B20)/$C20)</f>
        <v>85131.77279830101</v>
      </c>
      <c r="H20" s="31">
        <f t="shared" si="3"/>
        <v>42688.14115349952</v>
      </c>
      <c r="I20" s="27">
        <f t="shared" si="2"/>
        <v>26158.136608559646</v>
      </c>
      <c r="J20" s="34">
        <f t="shared" si="3"/>
        <v>17890.543094424036</v>
      </c>
    </row>
    <row r="21" spans="1:10" ht="12.75">
      <c r="A21" t="s">
        <v>35</v>
      </c>
      <c r="B21">
        <v>7.02760067907273</v>
      </c>
      <c r="C21">
        <v>-1.0673809089478254</v>
      </c>
      <c r="D21">
        <v>83.54001185477199</v>
      </c>
      <c r="E21">
        <v>217</v>
      </c>
      <c r="G21" s="26">
        <f t="shared" si="3"/>
        <v>54091.107362915245</v>
      </c>
      <c r="H21" s="31">
        <f t="shared" si="3"/>
        <v>25303.214499986927</v>
      </c>
      <c r="I21" s="27">
        <f t="shared" si="2"/>
        <v>14759.52299823606</v>
      </c>
      <c r="J21" s="34">
        <f t="shared" si="3"/>
        <v>9716.002931883115</v>
      </c>
    </row>
    <row r="22" spans="1:10" ht="12.75">
      <c r="A22" t="s">
        <v>39</v>
      </c>
      <c r="B22">
        <v>9.67656425112402</v>
      </c>
      <c r="C22">
        <v>-1.1731940813863657</v>
      </c>
      <c r="D22">
        <v>88.7617276720909</v>
      </c>
      <c r="E22">
        <v>152</v>
      </c>
      <c r="G22" s="26">
        <f t="shared" si="3"/>
        <v>193566.71320052855</v>
      </c>
      <c r="H22" s="31">
        <f t="shared" si="3"/>
        <v>96970.4684504918</v>
      </c>
      <c r="I22" s="27">
        <f t="shared" si="2"/>
        <v>59381.40381337804</v>
      </c>
      <c r="J22" s="34">
        <f t="shared" si="3"/>
        <v>40592.26931870661</v>
      </c>
    </row>
    <row r="23" spans="1:10" ht="12.75">
      <c r="A23" t="s">
        <v>36</v>
      </c>
      <c r="B23">
        <v>9.12119179820746</v>
      </c>
      <c r="C23">
        <v>-1.2306698443661321</v>
      </c>
      <c r="D23">
        <v>91.53318384905366</v>
      </c>
      <c r="E23">
        <v>119</v>
      </c>
      <c r="G23" s="26">
        <f t="shared" si="3"/>
        <v>69812.59936474304</v>
      </c>
      <c r="H23" s="31">
        <f t="shared" si="3"/>
        <v>36121.21946913872</v>
      </c>
      <c r="I23" s="27">
        <f t="shared" si="2"/>
        <v>22631.87631283561</v>
      </c>
      <c r="J23" s="34">
        <f t="shared" si="3"/>
        <v>15748.13293514361</v>
      </c>
    </row>
    <row r="24" spans="1:10" ht="12.75">
      <c r="A24" t="s">
        <v>37</v>
      </c>
      <c r="B24">
        <v>7.308927174418642</v>
      </c>
      <c r="C24">
        <v>-1.0892963605007198</v>
      </c>
      <c r="D24">
        <v>95.89656279841512</v>
      </c>
      <c r="E24">
        <v>74</v>
      </c>
      <c r="G24" s="26">
        <f t="shared" si="3"/>
        <v>56242.338438832936</v>
      </c>
      <c r="H24" s="31">
        <f t="shared" si="3"/>
        <v>26714.769463176697</v>
      </c>
      <c r="I24" s="27">
        <f t="shared" si="2"/>
        <v>15752.807271437952</v>
      </c>
      <c r="J24" s="34">
        <f t="shared" si="3"/>
        <v>10457.468378543876</v>
      </c>
    </row>
    <row r="25" spans="1:10" ht="12.75">
      <c r="A25" t="s">
        <v>38</v>
      </c>
      <c r="B25">
        <v>8.587515014518349</v>
      </c>
      <c r="C25">
        <v>-1.207155876845121</v>
      </c>
      <c r="D25">
        <v>95.58410133416805</v>
      </c>
      <c r="E25">
        <v>117</v>
      </c>
      <c r="G25" s="26">
        <f t="shared" si="3"/>
        <v>55755.635697725214</v>
      </c>
      <c r="H25" s="31">
        <f t="shared" si="3"/>
        <v>28480.2034152291</v>
      </c>
      <c r="I25" s="27">
        <f t="shared" si="2"/>
        <v>17682.604331072394</v>
      </c>
      <c r="J25" s="34">
        <f t="shared" si="3"/>
        <v>12217.630670616518</v>
      </c>
    </row>
    <row r="26" spans="1:10" ht="12.75">
      <c r="A26" t="s">
        <v>40</v>
      </c>
      <c r="B26">
        <v>8.951832348718506</v>
      </c>
      <c r="C26">
        <v>-1.26242079112561</v>
      </c>
      <c r="D26">
        <v>90.39382366981528</v>
      </c>
      <c r="E26">
        <v>137</v>
      </c>
      <c r="G26" s="26">
        <f t="shared" si="3"/>
        <v>46115.001327617814</v>
      </c>
      <c r="H26" s="31">
        <f t="shared" si="3"/>
        <v>24258.741837865524</v>
      </c>
      <c r="I26" s="27">
        <f t="shared" si="2"/>
        <v>15379.177283298524</v>
      </c>
      <c r="J26" s="34">
        <f t="shared" si="3"/>
        <v>10799.475365828072</v>
      </c>
    </row>
    <row r="27" spans="1:10" ht="12.75">
      <c r="A27" t="s">
        <v>41</v>
      </c>
      <c r="B27">
        <v>8.839035274467404</v>
      </c>
      <c r="C27">
        <v>-1.1852241154632885</v>
      </c>
      <c r="D27">
        <v>95.44157993712004</v>
      </c>
      <c r="E27">
        <v>123</v>
      </c>
      <c r="G27" s="26">
        <f t="shared" si="3"/>
        <v>84387.60108163476</v>
      </c>
      <c r="H27" s="31">
        <f t="shared" si="3"/>
        <v>42573.014429871655</v>
      </c>
      <c r="I27" s="27">
        <f t="shared" si="2"/>
        <v>26200.35700719251</v>
      </c>
      <c r="J27" s="34">
        <f t="shared" si="3"/>
        <v>17979.471997418692</v>
      </c>
    </row>
    <row r="28" spans="1:10" ht="12.75">
      <c r="A28" t="s">
        <v>42</v>
      </c>
      <c r="B28">
        <v>9.595850295834055</v>
      </c>
      <c r="C28">
        <v>-1.300790455400335</v>
      </c>
      <c r="D28">
        <v>91.58338838844367</v>
      </c>
      <c r="E28">
        <v>115</v>
      </c>
      <c r="G28" s="26">
        <f t="shared" si="3"/>
        <v>55117.56739359003</v>
      </c>
      <c r="H28" s="31">
        <f t="shared" si="3"/>
        <v>29549.15301668</v>
      </c>
      <c r="I28" s="27">
        <f t="shared" si="2"/>
        <v>18986.65237406409</v>
      </c>
      <c r="J28" s="34">
        <f t="shared" si="3"/>
        <v>13472.452798046805</v>
      </c>
    </row>
    <row r="29" spans="1:10" ht="12.75">
      <c r="A29" t="s">
        <v>43</v>
      </c>
      <c r="B29">
        <v>8.658928219403595</v>
      </c>
      <c r="C29">
        <v>-1.247832110002471</v>
      </c>
      <c r="D29">
        <v>92.29339520390081</v>
      </c>
      <c r="E29">
        <v>96</v>
      </c>
      <c r="G29" s="26">
        <f t="shared" si="3"/>
        <v>41345.297297325174</v>
      </c>
      <c r="H29" s="31">
        <f t="shared" si="3"/>
        <v>21586.916926038357</v>
      </c>
      <c r="I29" s="27">
        <f t="shared" si="2"/>
        <v>13612.608267336209</v>
      </c>
      <c r="J29" s="34">
        <f t="shared" si="3"/>
        <v>9519.539569006778</v>
      </c>
    </row>
    <row r="30" spans="1:10" ht="12.75">
      <c r="A30" t="s">
        <v>45</v>
      </c>
      <c r="B30">
        <v>9.24390288021076</v>
      </c>
      <c r="C30">
        <v>-1.2077285925038461</v>
      </c>
      <c r="D30">
        <v>91.11878025340384</v>
      </c>
      <c r="E30">
        <v>190</v>
      </c>
      <c r="G30" s="26">
        <f t="shared" si="3"/>
        <v>95515.21346522759</v>
      </c>
      <c r="H30" s="31">
        <f t="shared" si="3"/>
        <v>48805.100800540924</v>
      </c>
      <c r="I30" s="27">
        <f t="shared" si="2"/>
        <v>30308.644669036265</v>
      </c>
      <c r="J30" s="34">
        <f t="shared" si="3"/>
        <v>20945.14726482801</v>
      </c>
    </row>
    <row r="31" spans="1:10" ht="12.75">
      <c r="A31" t="s">
        <v>46</v>
      </c>
      <c r="B31">
        <v>8.85135983975626</v>
      </c>
      <c r="C31">
        <v>-1.25422518404583</v>
      </c>
      <c r="D31">
        <v>93.11059974238914</v>
      </c>
      <c r="E31">
        <v>148</v>
      </c>
      <c r="G31" s="26">
        <f t="shared" si="3"/>
        <v>45659.11607111722</v>
      </c>
      <c r="H31" s="31">
        <f t="shared" si="3"/>
        <v>23918.317133166624</v>
      </c>
      <c r="I31" s="27">
        <f t="shared" si="2"/>
        <v>15118.268815180509</v>
      </c>
      <c r="J31" s="34">
        <f t="shared" si="3"/>
        <v>10591.7662792764</v>
      </c>
    </row>
    <row r="32" spans="1:10" ht="12.75">
      <c r="A32" s="35" t="s">
        <v>44</v>
      </c>
      <c r="B32">
        <v>9.207700227357332</v>
      </c>
      <c r="C32">
        <v>-1.2077888158803285</v>
      </c>
      <c r="D32">
        <v>90.1867638037032</v>
      </c>
      <c r="E32">
        <v>162</v>
      </c>
      <c r="G32" s="26">
        <f t="shared" si="3"/>
        <v>92641.70693103423</v>
      </c>
      <c r="H32" s="31">
        <f t="shared" si="3"/>
        <v>47338.41930132416</v>
      </c>
      <c r="I32" s="27">
        <f t="shared" si="2"/>
        <v>29398.51345213465</v>
      </c>
      <c r="J32" s="34">
        <f t="shared" si="3"/>
        <v>20316.564665334598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B2" sqref="B2"/>
    </sheetView>
  </sheetViews>
  <sheetFormatPr defaultColWidth="9.140625" defaultRowHeight="12.75"/>
  <sheetData>
    <row r="1" spans="1:2" ht="12.75">
      <c r="A1" s="6" t="s">
        <v>9</v>
      </c>
      <c r="B1" s="6" t="s">
        <v>10</v>
      </c>
    </row>
    <row r="2" spans="1:3" ht="12.75">
      <c r="A2">
        <v>1</v>
      </c>
      <c r="B2">
        <f>(EXP(Main!$C$9+LN(Plot!A2)*Main!$C$10))^(1/2)</f>
        <v>105.51823517615325</v>
      </c>
      <c r="C2">
        <v>0.2</v>
      </c>
    </row>
    <row r="3" spans="1:3" ht="12.75">
      <c r="A3">
        <v>2</v>
      </c>
      <c r="B3">
        <f>(EXP(Main!$C$9+LN(Plot!A3)*Main!$C$10))^(1/2)</f>
        <v>70.02560188607349</v>
      </c>
      <c r="C3">
        <v>0.2</v>
      </c>
    </row>
    <row r="4" spans="1:3" ht="12.75">
      <c r="A4">
        <v>10</v>
      </c>
      <c r="B4">
        <f>(EXP(Main!$C$9+LN(Plot!A4)*Main!$C$10))^(1/2)</f>
        <v>27.026484762537606</v>
      </c>
      <c r="C4">
        <v>0.2</v>
      </c>
    </row>
    <row r="5" spans="1:3" ht="12.75">
      <c r="A5">
        <v>20</v>
      </c>
      <c r="B5">
        <f>(EXP(Main!$C$9+LN(Plot!A5)*Main!$C$10))^(1/2)</f>
        <v>17.935723234965536</v>
      </c>
      <c r="C5">
        <v>0.2</v>
      </c>
    </row>
    <row r="6" spans="1:3" ht="12.75">
      <c r="A6">
        <v>30</v>
      </c>
      <c r="B6">
        <f>(EXP(Main!$C$9+LN(Plot!A6)*Main!$C$10))^(1/2)</f>
        <v>14.110884274692312</v>
      </c>
      <c r="C6">
        <v>0.2</v>
      </c>
    </row>
    <row r="7" spans="1:3" ht="12.75">
      <c r="A7">
        <v>40</v>
      </c>
      <c r="B7">
        <f>(EXP(Main!$C$9+LN(Plot!A7)*Main!$C$10))^(1/2)</f>
        <v>11.902775029299741</v>
      </c>
      <c r="C7">
        <v>0.2</v>
      </c>
    </row>
    <row r="8" spans="1:3" ht="12.75">
      <c r="A8">
        <v>50</v>
      </c>
      <c r="B8">
        <f>(EXP(Main!$C$9+LN(Plot!A8)*Main!$C$10))^(1/2)</f>
        <v>10.430911822907788</v>
      </c>
      <c r="C8">
        <v>0.2</v>
      </c>
    </row>
    <row r="9" spans="1:3" ht="12.75">
      <c r="A9">
        <v>100</v>
      </c>
      <c r="B9">
        <f>(EXP(Main!$C$9+LN(Plot!A9)*Main!$C$10))^(1/2)</f>
        <v>6.922318947054871</v>
      </c>
      <c r="C9">
        <v>0.2</v>
      </c>
    </row>
    <row r="10" spans="1:3" ht="12.75">
      <c r="A10">
        <v>150</v>
      </c>
      <c r="B10">
        <f>(EXP(Main!$C$9+LN(Plot!A10)*Main!$C$10))^(1/2)</f>
        <v>5.446116685385447</v>
      </c>
      <c r="C10">
        <v>0.2</v>
      </c>
    </row>
    <row r="11" spans="1:3" ht="12.75">
      <c r="A11">
        <v>200</v>
      </c>
      <c r="B11">
        <f>(EXP(Main!$C$9+LN(Plot!A11)*Main!$C$10))^(1/2)</f>
        <v>4.593893651705401</v>
      </c>
      <c r="C11">
        <v>0.2</v>
      </c>
    </row>
    <row r="12" spans="1:3" ht="12.75">
      <c r="A12">
        <v>250</v>
      </c>
      <c r="B12">
        <f>(EXP(Main!$C$9+LN(Plot!A12)*Main!$C$10))^(1/2)</f>
        <v>4.025825867228376</v>
      </c>
      <c r="C12">
        <v>0.2</v>
      </c>
    </row>
    <row r="13" spans="1:3" ht="12.75">
      <c r="A13">
        <v>500</v>
      </c>
      <c r="B13">
        <f>(EXP(Main!$C$9+LN(Plot!A13)*Main!$C$10))^(1/2)</f>
        <v>2.671679250231638</v>
      </c>
      <c r="C13">
        <v>0.2</v>
      </c>
    </row>
    <row r="14" spans="1:3" ht="12.75">
      <c r="A14">
        <v>1000</v>
      </c>
      <c r="B14">
        <f>(EXP(Main!$C$9+LN(Plot!A14)*Main!$C$10))^(1/2)</f>
        <v>1.7730200588711578</v>
      </c>
      <c r="C14">
        <v>0.2</v>
      </c>
    </row>
    <row r="15" spans="1:3" ht="12.75">
      <c r="A15">
        <v>5000</v>
      </c>
      <c r="B15">
        <f>(EXP(Main!$C$9+LN(Plot!A15)*Main!$C$10))^(1/2)</f>
        <v>0.6842997177334476</v>
      </c>
      <c r="C15">
        <v>0.2</v>
      </c>
    </row>
    <row r="16" spans="1:3" ht="12.75">
      <c r="A16">
        <v>10000</v>
      </c>
      <c r="B16">
        <f>(EXP(Main!$C$9+LN(Plot!A16)*Main!$C$10))^(1/2)</f>
        <v>0.45412529431296117</v>
      </c>
      <c r="C16">
        <v>0.2</v>
      </c>
    </row>
    <row r="17" spans="1:3" ht="12.75">
      <c r="A17">
        <v>20000</v>
      </c>
      <c r="B17">
        <f>(EXP(Main!$C$9+LN(Plot!A17)*Main!$C$10))^(1/2)</f>
        <v>0.3013734736263119</v>
      </c>
      <c r="C17">
        <v>0.2</v>
      </c>
    </row>
    <row r="18" spans="1:3" ht="12.75">
      <c r="A18">
        <v>30000</v>
      </c>
      <c r="B18">
        <f>(EXP(Main!$C$9+LN(Plot!A18)*Main!$C$10))^(1/2)</f>
        <v>0.23710480776779738</v>
      </c>
      <c r="C18">
        <v>0.2</v>
      </c>
    </row>
    <row r="19" spans="1:3" ht="12.75">
      <c r="A19">
        <v>40000</v>
      </c>
      <c r="B19">
        <f>(EXP(Main!$C$9+LN(Plot!A19)*Main!$C$10))^(1/2)</f>
        <v>0.20000200769040702</v>
      </c>
      <c r="C19">
        <v>0.2</v>
      </c>
    </row>
    <row r="20" spans="1:3" ht="12.75">
      <c r="A20">
        <v>50000</v>
      </c>
      <c r="B20">
        <f>(EXP(Main!$C$9+LN(Plot!A20)*Main!$C$10))^(1/2)</f>
        <v>0.17527032994304148</v>
      </c>
      <c r="C20">
        <v>0.2</v>
      </c>
    </row>
    <row r="21" spans="1:3" ht="12.75">
      <c r="A21">
        <v>100000</v>
      </c>
      <c r="B21">
        <f>(EXP(Main!$C$9+LN(Plot!A21)*Main!$C$10))^(1/2)</f>
        <v>0.11631553850898659</v>
      </c>
      <c r="C21">
        <v>0.2</v>
      </c>
    </row>
    <row r="22" spans="1:3" ht="12.75">
      <c r="A22">
        <v>200000</v>
      </c>
      <c r="B22">
        <f>(EXP(Main!$C$9+LN(Plot!A22)*Main!$C$10))^(1/2)</f>
        <v>0.07719107109019673</v>
      </c>
      <c r="C22">
        <v>0.2</v>
      </c>
    </row>
    <row r="23" spans="1:3" ht="12.75">
      <c r="A23">
        <v>300000</v>
      </c>
      <c r="B23">
        <f>(EXP(Main!$C$9+LN(Plot!A23)*Main!$C$10))^(1/2)</f>
        <v>0.06072987729147499</v>
      </c>
      <c r="C23">
        <v>0.2</v>
      </c>
    </row>
    <row r="24" spans="1:3" ht="12.75">
      <c r="A24">
        <v>400000</v>
      </c>
      <c r="B24">
        <f>(EXP(Main!$C$9+LN(Plot!A24)*Main!$C$10))^(1/2)</f>
        <v>0.051226702231116375</v>
      </c>
      <c r="C24">
        <v>0.2</v>
      </c>
    </row>
    <row r="25" spans="1:3" ht="12.75">
      <c r="A25">
        <v>500000</v>
      </c>
      <c r="B25">
        <f>(EXP(Main!$C$9+LN(Plot!A25)*Main!$C$10))^(1/2)</f>
        <v>0.044892154361970256</v>
      </c>
      <c r="C25">
        <v>0.2</v>
      </c>
    </row>
    <row r="26" spans="1:3" ht="12.75">
      <c r="A26">
        <v>1000000</v>
      </c>
      <c r="B26">
        <f>(EXP(Main!$C$9+LN(Plot!A26)*Main!$C$10))^(1/2)</f>
        <v>0.02979200821461356</v>
      </c>
      <c r="C26">
        <v>0.2</v>
      </c>
    </row>
    <row r="27" spans="1:3" ht="12.75">
      <c r="A27">
        <v>2000000</v>
      </c>
      <c r="B27">
        <f>(EXP(Main!$C$9+LN(Plot!A27)*Main!$C$10))^(1/2)</f>
        <v>0.01977102159774026</v>
      </c>
      <c r="C27">
        <v>0.2</v>
      </c>
    </row>
    <row r="28" spans="1:3" ht="12.75">
      <c r="A28">
        <v>3000000</v>
      </c>
      <c r="B28">
        <f>(EXP(Main!$C$9+LN(Plot!A28)*Main!$C$10))^(1/2)</f>
        <v>0.01555480055659381</v>
      </c>
      <c r="C28">
        <v>0.2</v>
      </c>
    </row>
    <row r="29" spans="1:3" ht="12.75">
      <c r="A29">
        <v>4000000</v>
      </c>
      <c r="B29">
        <f>(EXP(Main!$C$9+LN(Plot!A29)*Main!$C$10))^(1/2)</f>
        <v>0.013120743395424088</v>
      </c>
      <c r="C29">
        <v>0.2</v>
      </c>
    </row>
    <row r="30" spans="1:3" ht="12.75">
      <c r="A30">
        <v>5000000</v>
      </c>
      <c r="B30">
        <f>(EXP(Main!$C$9+LN(Plot!A30)*Main!$C$10))^(1/2)</f>
        <v>0.01149826969524099</v>
      </c>
      <c r="C30">
        <v>0.2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Convenzione DSE-ISFOL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Centra</dc:creator>
  <cp:keywords/>
  <dc:description/>
  <cp:lastModifiedBy>Servizio Statistico</cp:lastModifiedBy>
  <dcterms:created xsi:type="dcterms:W3CDTF">2005-03-16T13:31:08Z</dcterms:created>
  <dcterms:modified xsi:type="dcterms:W3CDTF">2009-01-22T13:05:06Z</dcterms:modified>
  <cp:category/>
  <cp:version/>
  <cp:contentType/>
  <cp:contentStatus/>
</cp:coreProperties>
</file>