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<sst xmlns="http://schemas.openxmlformats.org/spreadsheetml/2006/main" count="30" uniqueCount="30">
  <si>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</si>
  <si>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</si>
  <si>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</si>
  <si>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</si>
  <si>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</si>
  <si>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</si>
  <si>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</si>
  <si>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</si>
  <si>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</si>
  <si>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</si>
  <si>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</si>
  <si>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</si>
  <si>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</si>
  <si>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</si>
  <si>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</si>
  <si>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</si>
  <si>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</si>
  <si>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In cerca di lavoro</t>
  </si>
  <si>
    <t>Pensionato/a da lavoro</t>
  </si>
  <si>
    <t>Occupato/a</t>
  </si>
  <si>
    <t>Over 50 attivi</t>
  </si>
  <si>
    <t>18 - 29 anni studenti</t>
  </si>
  <si>
    <t>18 - 29 anni occupati</t>
  </si>
  <si>
    <t>Donne 18 -39 anni attive</t>
  </si>
  <si>
    <t>Donne 18 -39 anni inattive</t>
  </si>
  <si>
    <t>18 - 29 anni altra condizione</t>
  </si>
  <si>
    <t>Nord-Ovest</t>
  </si>
  <si>
    <t>Nord-Est</t>
  </si>
  <si>
    <t>Centro</t>
  </si>
  <si>
    <t>Sud ed Isole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</si>
</sst>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44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35" borderId="0" xfId="0" applyFill="1" applyAlignment="1">
      <alignment horizontal="right"/>
    </xf>
    <xf numFmtId="4" fontId="3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5" xfId="0" applyFont="1" applyFill="1" applyBorder="1" applyAlignment="1">
      <alignment vertical="center"/>
    </xf>
    <xf numFmtId="169" fontId="1" fillId="38" borderId="12" xfId="0" applyNumberFormat="1" applyFont="1" applyFill="1" applyBorder="1" applyAlignment="1">
      <alignment horizontal="right" vertical="center"/>
    </xf>
    <xf numFmtId="169" fontId="1" fillId="38" borderId="14" xfId="0" applyNumberFormat="1" applyFont="1" applyFill="1" applyBorder="1" applyAlignment="1">
      <alignment horizontal="right" vertical="center"/>
    </xf>
    <xf numFmtId="0" fontId="1" fillId="38" borderId="16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horizontal="right" vertical="center"/>
    </xf>
    <xf numFmtId="0" fontId="1" fillId="38" borderId="1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/>
    </xf>
    <xf numFmtId="0" fontId="4" fillId="35" borderId="1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35" borderId="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33" borderId="18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35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52"/>
      </font>
    </dxf>
    <dxf>
      <font>
        <color indexed="13"/>
      </font>
    </dxf>
    <dxf>
      <font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47.53067699476796</c:v>
                </c:pt>
                <c:pt idx="1">
                  <c:v>33.06467265041961</c:v>
                </c:pt>
                <c:pt idx="2">
                  <c:v>14.236579843733898</c:v>
                </c:pt>
                <c:pt idx="3">
                  <c:v>9.903663948368331</c:v>
                </c:pt>
                <c:pt idx="4">
                  <c:v>8.009401940059318</c:v>
                </c:pt>
                <c:pt idx="5">
                  <c:v>6.889474907513038</c:v>
                </c:pt>
                <c:pt idx="6">
                  <c:v>6.129811348500929</c:v>
                </c:pt>
                <c:pt idx="7">
                  <c:v>4.264197744739063</c:v>
                </c:pt>
                <c:pt idx="8">
                  <c:v>3.4485897206898435</c:v>
                </c:pt>
                <c:pt idx="9">
                  <c:v>2.966385321252104</c:v>
                </c:pt>
                <c:pt idx="10">
                  <c:v>2.6392987347132317</c:v>
                </c:pt>
                <c:pt idx="11">
                  <c:v>1.8360257881360669</c:v>
                </c:pt>
                <c:pt idx="12">
                  <c:v>1.2772296861904626</c:v>
                </c:pt>
                <c:pt idx="13">
                  <c:v>0.5499338402192515</c:v>
                </c:pt>
                <c:pt idx="14">
                  <c:v>0.3825609807375411</c:v>
                </c:pt>
                <c:pt idx="15">
                  <c:v>0.26612820175699753</c:v>
                </c:pt>
                <c:pt idx="16">
                  <c:v>0.21522617756110032</c:v>
                </c:pt>
                <c:pt idx="17">
                  <c:v>0.1851318439059592</c:v>
                </c:pt>
                <c:pt idx="18">
                  <c:v>0.1647183991491303</c:v>
                </c:pt>
                <c:pt idx="19">
                  <c:v>0.11458620604050451</c:v>
                </c:pt>
                <c:pt idx="20">
                  <c:v>0.07971179104812395</c:v>
                </c:pt>
                <c:pt idx="21">
                  <c:v>0.06446541170973732</c:v>
                </c:pt>
                <c:pt idx="22">
                  <c:v>0.05545143566280343</c:v>
                </c:pt>
                <c:pt idx="23">
                  <c:v>0.049337118456712896</c:v>
                </c:pt>
                <c:pt idx="24">
                  <c:v>0.034321322026735664</c:v>
                </c:pt>
                <c:pt idx="25">
                  <c:v>0.023875596761825397</c:v>
                </c:pt>
                <c:pt idx="26">
                  <c:v>0.01930893980462089</c:v>
                </c:pt>
                <c:pt idx="27">
                  <c:v>0.016609037387581797</c:v>
                </c:pt>
                <c:pt idx="28">
                  <c:v>0.014777652467396313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36532876"/>
        <c:axId val="60360429"/>
      </c:scatterChart>
      <c:valAx>
        <c:axId val="36532876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0429"/>
        <c:crosses val="autoZero"/>
        <c:crossBetween val="midCat"/>
        <c:dispUnits/>
        <c:majorUnit val="50000"/>
      </c:valAx>
      <c:valAx>
        <c:axId val="6036042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287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afico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6" sqref="B16"/>
    </sheetView>
  </sheetViews>
  <sheetFormatPr defaultColWidth="8.8515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100000</v>
      </c>
    </row>
    <row r="2" spans="1:3" ht="28.5" customHeight="1">
      <c r="A2" s="40" t="s">
        <v>15</v>
      </c>
      <c r="B2" s="40"/>
      <c r="C2" s="7">
        <f>100*((EXP(C9+C10*LN(C1)))^(1/2))</f>
        <v>11.458620604050452</v>
      </c>
    </row>
    <row r="3" spans="1:3" ht="28.5" customHeight="1">
      <c r="A3" s="41" t="str">
        <f>IF(C2&lt;=15,"Attendibile",IF(C2&lt;=25,"Critica","Non attendibile"))</f>
        <v>Attendibile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77541.10361606111</v>
      </c>
      <c r="B5" s="3">
        <f>C1</f>
        <v>100000</v>
      </c>
      <c r="C5" s="3">
        <f>C1+C1*1.96*(100*((EXP(C9+C10*LN(C1)))^(1/2))/100)</f>
        <v>122458.89638393889</v>
      </c>
    </row>
    <row r="6" spans="1:3" ht="13.5">
      <c r="A6" s="9" t="s">
        <v>13</v>
      </c>
      <c r="B6" s="10">
        <v>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7.7227506681</v>
      </c>
      <c r="D9" s="5"/>
    </row>
    <row r="10" spans="1:3" ht="13.5">
      <c r="A10" s="12"/>
      <c r="B10" s="19" t="s">
        <v>3</v>
      </c>
      <c r="C10" s="16">
        <f ca="1">INDIRECT(ADDRESS($B$6+1,3,,,"Parametri"))</f>
        <v>-1.047136664</v>
      </c>
    </row>
    <row r="11" spans="1:3" ht="13.5">
      <c r="A11" s="12"/>
      <c r="B11" s="19" t="s">
        <v>11</v>
      </c>
      <c r="C11" s="16">
        <f ca="1">INDIRECT(ADDRESS($B$6+1,4,,,"Parametri"))</f>
        <v>85.322532274</v>
      </c>
    </row>
    <row r="12" spans="1:3" ht="13.5">
      <c r="A12" s="14"/>
      <c r="B12" s="20" t="s">
        <v>12</v>
      </c>
      <c r="C12" s="17">
        <f ca="1">INDIRECT(ADDRESS($B$6+1,5,,,"Parametri"))</f>
        <v>173</v>
      </c>
    </row>
    <row r="13" ht="13.5">
      <c r="C13" s="28">
        <f>C2/100</f>
        <v>0.11458620604050453</v>
      </c>
    </row>
  </sheetData>
  <sheetProtection/>
  <mergeCells count="5">
    <mergeCell ref="A1:B1"/>
    <mergeCell ref="B8:C8"/>
    <mergeCell ref="A4:C4"/>
    <mergeCell ref="A2:B2"/>
    <mergeCell ref="A3:C3"/>
  </mergeCells>
  <conditionalFormatting sqref="A3:B3">
    <cfRule type="cellIs" priority="1" dxfId="2" operator="equal" stopIfTrue="1">
      <formula>"Attendibile"</formula>
    </cfRule>
    <cfRule type="cellIs" priority="2" dxfId="1" operator="equal" stopIfTrue="1">
      <formula>"Critica"</formula>
    </cfRule>
    <cfRule type="cellIs" priority="3" dxfId="0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B7" sqref="B7:D8"/>
    </sheetView>
  </sheetViews>
  <sheetFormatPr defaultColWidth="9.140625" defaultRowHeight="12.75"/>
  <cols>
    <col min="1" max="1" width="26.42187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B2">
        <v>7.7227506681</v>
      </c>
      <c r="C2">
        <v>-1.047136664</v>
      </c>
      <c r="D2">
        <v>85.322532274</v>
      </c>
      <c r="E2">
        <v>173</v>
      </c>
      <c r="G2" s="24">
        <f>EXP((LN((G$1/100)^2)-$B2)/$C2)</f>
        <v>129700.31100770233</v>
      </c>
      <c r="H2" s="30">
        <f aca="true" t="shared" si="0" ref="H2:J6">EXP((LN((H$1/100)^2)-$B2)/$C2)</f>
        <v>59787.71154470809</v>
      </c>
      <c r="I2" s="25">
        <f aca="true" t="shared" si="1" ref="I2:I15">EXP((LN((I$1/100)^2)-$B2)/$C2)</f>
        <v>34512.994777907035</v>
      </c>
      <c r="J2" s="33">
        <f t="shared" si="0"/>
        <v>22536.547898374185</v>
      </c>
    </row>
    <row r="3" spans="1:10" ht="12.75">
      <c r="A3" t="s">
        <v>26</v>
      </c>
      <c r="B3">
        <v>8.1011537171</v>
      </c>
      <c r="C3">
        <v>-1.079575796</v>
      </c>
      <c r="D3">
        <v>82.620923401</v>
      </c>
      <c r="E3">
        <v>172</v>
      </c>
      <c r="G3" s="26">
        <f>EXP((LN((G$1/100)^2)-$B3)/$C3)</f>
        <v>129280.23093583884</v>
      </c>
      <c r="H3" s="31">
        <f t="shared" si="0"/>
        <v>60997.08215338432</v>
      </c>
      <c r="I3" s="27">
        <f t="shared" si="1"/>
        <v>35797.28728724101</v>
      </c>
      <c r="J3" s="34">
        <f t="shared" si="0"/>
        <v>23676.45146966332</v>
      </c>
    </row>
    <row r="4" spans="1:10" ht="12.75">
      <c r="A4" t="s">
        <v>27</v>
      </c>
      <c r="B4">
        <v>7.0374355743</v>
      </c>
      <c r="C4">
        <v>-0.999667889</v>
      </c>
      <c r="D4">
        <v>82.633510727</v>
      </c>
      <c r="E4">
        <v>170</v>
      </c>
      <c r="G4" s="26">
        <f>EXP((LN((G$1/100)^2)-$B4)/$C4)</f>
        <v>114287.63712639787</v>
      </c>
      <c r="H4" s="31">
        <f t="shared" si="0"/>
        <v>50780.822770412386</v>
      </c>
      <c r="I4" s="27">
        <f t="shared" si="1"/>
        <v>28558.753331039872</v>
      </c>
      <c r="J4" s="34">
        <f t="shared" si="0"/>
        <v>18274.89238402645</v>
      </c>
    </row>
    <row r="5" spans="1:10" ht="12.75">
      <c r="A5" t="s">
        <v>28</v>
      </c>
      <c r="B5">
        <v>7.4698688799</v>
      </c>
      <c r="C5">
        <v>-1.03704464</v>
      </c>
      <c r="D5">
        <v>83.004175493</v>
      </c>
      <c r="E5">
        <v>170</v>
      </c>
      <c r="G5" s="26">
        <f>EXP((LN((G$1/100)^2)-$B5)/$C5)</f>
        <v>113971.34153238345</v>
      </c>
      <c r="H5" s="31">
        <f t="shared" si="0"/>
        <v>52142.70761405869</v>
      </c>
      <c r="I5" s="27">
        <f t="shared" si="1"/>
        <v>29939.32935070645</v>
      </c>
      <c r="J5" s="34">
        <f t="shared" si="0"/>
        <v>19469.085653621816</v>
      </c>
    </row>
    <row r="6" spans="1:10" ht="12.75">
      <c r="A6" t="s">
        <v>29</v>
      </c>
      <c r="B6">
        <v>8.5758070242</v>
      </c>
      <c r="C6">
        <v>-1.127542922</v>
      </c>
      <c r="D6">
        <v>85.278907074</v>
      </c>
      <c r="E6">
        <v>170</v>
      </c>
      <c r="G6" s="26">
        <f>EXP((LN((G$1/100)^2)-$B6)/$C6)</f>
        <v>119372.05423090757</v>
      </c>
      <c r="H6" s="31">
        <f t="shared" si="0"/>
        <v>58151.04953281198</v>
      </c>
      <c r="I6" s="27">
        <f t="shared" si="1"/>
        <v>34909.62430880127</v>
      </c>
      <c r="J6" s="34">
        <f t="shared" si="0"/>
        <v>23498.993261458567</v>
      </c>
    </row>
    <row r="7" spans="1:10" ht="12.75">
      <c r="A7" t="s">
        <v>19</v>
      </c>
      <c r="B7">
        <v>8.6090220307</v>
      </c>
      <c r="C7">
        <v>-1.076070893</v>
      </c>
      <c r="D7">
        <v>91.454804282</v>
      </c>
      <c r="E7">
        <v>131</v>
      </c>
      <c r="G7" s="26">
        <f aca="true" t="shared" si="2" ref="G7:J15">EXP((LN((G$1/100)^2)-$B7)/$C7)</f>
        <v>215354.05200951925</v>
      </c>
      <c r="H7" s="31">
        <f t="shared" si="2"/>
        <v>101360.19517736134</v>
      </c>
      <c r="I7" s="27">
        <f t="shared" si="1"/>
        <v>59381.97019785679</v>
      </c>
      <c r="J7" s="34">
        <f t="shared" si="2"/>
        <v>39222.59596002032</v>
      </c>
    </row>
    <row r="8" spans="1:10" ht="12.75">
      <c r="A8" t="s">
        <v>17</v>
      </c>
      <c r="B8">
        <v>8.8583928218</v>
      </c>
      <c r="C8">
        <v>-1.21108928</v>
      </c>
      <c r="D8">
        <v>94.175537153</v>
      </c>
      <c r="E8">
        <v>63</v>
      </c>
      <c r="G8" s="26">
        <f t="shared" si="2"/>
        <v>67299.21092109049</v>
      </c>
      <c r="H8" s="31">
        <f t="shared" si="2"/>
        <v>34451.79270972342</v>
      </c>
      <c r="I8" s="27">
        <f t="shared" si="1"/>
        <v>21423.34377638395</v>
      </c>
      <c r="J8" s="34">
        <f t="shared" si="2"/>
        <v>14820.043835875435</v>
      </c>
    </row>
    <row r="9" spans="1:10" ht="12.75">
      <c r="A9" t="s">
        <v>18</v>
      </c>
      <c r="B9">
        <v>9.1575215638</v>
      </c>
      <c r="C9">
        <v>-1.294310128</v>
      </c>
      <c r="D9">
        <v>91.54462795</v>
      </c>
      <c r="E9">
        <v>62</v>
      </c>
      <c r="G9" s="26">
        <f t="shared" si="2"/>
        <v>41490.74733061517</v>
      </c>
      <c r="H9" s="31">
        <f t="shared" si="2"/>
        <v>22174.3394555127</v>
      </c>
      <c r="I9" s="27">
        <f t="shared" si="1"/>
        <v>14216.48620100095</v>
      </c>
      <c r="J9" s="34">
        <f t="shared" si="2"/>
        <v>10070.348969745126</v>
      </c>
    </row>
    <row r="10" spans="1:10" ht="12.75">
      <c r="A10" t="s">
        <v>22</v>
      </c>
      <c r="B10">
        <v>10.364086741</v>
      </c>
      <c r="C10">
        <v>-1.301936339</v>
      </c>
      <c r="D10">
        <v>90.458110468</v>
      </c>
      <c r="E10">
        <v>123</v>
      </c>
      <c r="G10" s="26">
        <f t="shared" si="2"/>
        <v>98487.73609863866</v>
      </c>
      <c r="H10" s="31">
        <f t="shared" si="2"/>
        <v>52829.37134566946</v>
      </c>
      <c r="I10" s="27">
        <f t="shared" si="1"/>
        <v>33958.45134554135</v>
      </c>
      <c r="J10" s="34">
        <f t="shared" si="2"/>
        <v>24103.343503605305</v>
      </c>
    </row>
    <row r="11" spans="1:10" ht="12.75">
      <c r="A11" t="s">
        <v>21</v>
      </c>
      <c r="B11">
        <v>10.005744098</v>
      </c>
      <c r="C11">
        <v>-1.374722089</v>
      </c>
      <c r="D11">
        <v>90.111349003</v>
      </c>
      <c r="E11">
        <v>76</v>
      </c>
      <c r="G11" s="26">
        <f t="shared" si="2"/>
        <v>41285.54153675329</v>
      </c>
      <c r="H11" s="31">
        <f t="shared" si="2"/>
        <v>22888.296239452833</v>
      </c>
      <c r="I11" s="27">
        <f t="shared" si="1"/>
        <v>15060.786651618311</v>
      </c>
      <c r="J11" s="34">
        <f t="shared" si="2"/>
        <v>10885.769679982704</v>
      </c>
    </row>
    <row r="12" spans="1:10" ht="12.75">
      <c r="A12" t="s">
        <v>25</v>
      </c>
      <c r="B12">
        <v>9.9548063759</v>
      </c>
      <c r="C12">
        <v>-1.286354786</v>
      </c>
      <c r="D12">
        <v>93.188905039</v>
      </c>
      <c r="E12">
        <v>62</v>
      </c>
      <c r="G12" s="26">
        <f t="shared" si="2"/>
        <v>82354.43334976803</v>
      </c>
      <c r="H12" s="31">
        <f t="shared" si="2"/>
        <v>43843.34054256421</v>
      </c>
      <c r="I12" s="27">
        <f t="shared" si="1"/>
        <v>28031.817760290684</v>
      </c>
      <c r="J12" s="34">
        <f t="shared" si="2"/>
        <v>19814.239707612614</v>
      </c>
    </row>
    <row r="13" spans="1:10" ht="12.75">
      <c r="A13" t="s">
        <v>23</v>
      </c>
      <c r="B13">
        <v>10.680432897</v>
      </c>
      <c r="C13">
        <v>-1.331365952</v>
      </c>
      <c r="D13">
        <v>91.274807159</v>
      </c>
      <c r="E13">
        <v>147</v>
      </c>
      <c r="G13" s="26">
        <f t="shared" si="2"/>
        <v>96871.74366241998</v>
      </c>
      <c r="H13" s="31">
        <f t="shared" si="2"/>
        <v>52682.9285936641</v>
      </c>
      <c r="I13" s="27">
        <f t="shared" si="1"/>
        <v>34196.75272510203</v>
      </c>
      <c r="J13" s="34">
        <f t="shared" si="2"/>
        <v>24457.104558327614</v>
      </c>
    </row>
    <row r="14" spans="1:10" ht="12.75">
      <c r="A14" t="s">
        <v>24</v>
      </c>
      <c r="B14">
        <v>7.7438515269</v>
      </c>
      <c r="C14">
        <v>-1.14072544</v>
      </c>
      <c r="D14">
        <v>94.064800842</v>
      </c>
      <c r="E14">
        <v>80</v>
      </c>
      <c r="G14" s="26">
        <f t="shared" si="2"/>
        <v>50291.24651495478</v>
      </c>
      <c r="H14" s="31">
        <f t="shared" si="2"/>
        <v>24703.405704719284</v>
      </c>
      <c r="I14" s="27">
        <f t="shared" si="1"/>
        <v>14917.823291116365</v>
      </c>
      <c r="J14" s="34">
        <f t="shared" si="2"/>
        <v>10087.78955671044</v>
      </c>
    </row>
    <row r="15" spans="1:10" ht="12.75">
      <c r="A15" s="35" t="s">
        <v>20</v>
      </c>
      <c r="B15">
        <v>8.4877938136</v>
      </c>
      <c r="C15">
        <v>-1.144688354</v>
      </c>
      <c r="D15">
        <v>85.048220103</v>
      </c>
      <c r="E15">
        <v>149</v>
      </c>
      <c r="G15" s="26">
        <f t="shared" si="2"/>
        <v>92782.77197086097</v>
      </c>
      <c r="H15" s="31">
        <f t="shared" si="2"/>
        <v>45687.83906614893</v>
      </c>
      <c r="I15" s="27">
        <f t="shared" si="1"/>
        <v>27638.062928788993</v>
      </c>
      <c r="J15" s="34">
        <f t="shared" si="2"/>
        <v>18714.85142318599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47.53067699476796</v>
      </c>
      <c r="C2">
        <v>0.2</v>
      </c>
    </row>
    <row r="3" spans="1:3" ht="12.75">
      <c r="A3">
        <v>2</v>
      </c>
      <c r="B3">
        <f>(EXP(Main!$C$9+LN(Plot!A3)*Main!$C$10))^(1/2)</f>
        <v>33.06467265041961</v>
      </c>
      <c r="C3">
        <v>0.2</v>
      </c>
    </row>
    <row r="4" spans="1:3" ht="12.75">
      <c r="A4">
        <v>10</v>
      </c>
      <c r="B4">
        <f>(EXP(Main!$C$9+LN(Plot!A4)*Main!$C$10))^(1/2)</f>
        <v>14.236579843733898</v>
      </c>
      <c r="C4">
        <v>0.2</v>
      </c>
    </row>
    <row r="5" spans="1:3" ht="12.75">
      <c r="A5">
        <v>20</v>
      </c>
      <c r="B5">
        <f>(EXP(Main!$C$9+LN(Plot!A5)*Main!$C$10))^(1/2)</f>
        <v>9.903663948368331</v>
      </c>
      <c r="C5">
        <v>0.2</v>
      </c>
    </row>
    <row r="6" spans="1:3" ht="12.75">
      <c r="A6">
        <v>30</v>
      </c>
      <c r="B6">
        <f>(EXP(Main!$C$9+LN(Plot!A6)*Main!$C$10))^(1/2)</f>
        <v>8.009401940059318</v>
      </c>
      <c r="C6">
        <v>0.2</v>
      </c>
    </row>
    <row r="7" spans="1:3" ht="12.75">
      <c r="A7">
        <v>40</v>
      </c>
      <c r="B7">
        <f>(EXP(Main!$C$9+LN(Plot!A7)*Main!$C$10))^(1/2)</f>
        <v>6.889474907513038</v>
      </c>
      <c r="C7">
        <v>0.2</v>
      </c>
    </row>
    <row r="8" spans="1:3" ht="12.75">
      <c r="A8">
        <v>50</v>
      </c>
      <c r="B8">
        <f>(EXP(Main!$C$9+LN(Plot!A8)*Main!$C$10))^(1/2)</f>
        <v>6.129811348500929</v>
      </c>
      <c r="C8">
        <v>0.2</v>
      </c>
    </row>
    <row r="9" spans="1:3" ht="12.75">
      <c r="A9">
        <v>100</v>
      </c>
      <c r="B9">
        <f>(EXP(Main!$C$9+LN(Plot!A9)*Main!$C$10))^(1/2)</f>
        <v>4.264197744739063</v>
      </c>
      <c r="C9">
        <v>0.2</v>
      </c>
    </row>
    <row r="10" spans="1:3" ht="12.75">
      <c r="A10">
        <v>150</v>
      </c>
      <c r="B10">
        <f>(EXP(Main!$C$9+LN(Plot!A10)*Main!$C$10))^(1/2)</f>
        <v>3.4485897206898435</v>
      </c>
      <c r="C10">
        <v>0.2</v>
      </c>
    </row>
    <row r="11" spans="1:3" ht="12.75">
      <c r="A11">
        <v>200</v>
      </c>
      <c r="B11">
        <f>(EXP(Main!$C$9+LN(Plot!A11)*Main!$C$10))^(1/2)</f>
        <v>2.966385321252104</v>
      </c>
      <c r="C11">
        <v>0.2</v>
      </c>
    </row>
    <row r="12" spans="1:3" ht="12.75">
      <c r="A12">
        <v>250</v>
      </c>
      <c r="B12">
        <f>(EXP(Main!$C$9+LN(Plot!A12)*Main!$C$10))^(1/2)</f>
        <v>2.6392987347132317</v>
      </c>
      <c r="C12">
        <v>0.2</v>
      </c>
    </row>
    <row r="13" spans="1:3" ht="12.75">
      <c r="A13">
        <v>500</v>
      </c>
      <c r="B13">
        <f>(EXP(Main!$C$9+LN(Plot!A13)*Main!$C$10))^(1/2)</f>
        <v>1.8360257881360669</v>
      </c>
      <c r="C13">
        <v>0.2</v>
      </c>
    </row>
    <row r="14" spans="1:3" ht="12.75">
      <c r="A14">
        <v>1000</v>
      </c>
      <c r="B14">
        <f>(EXP(Main!$C$9+LN(Plot!A14)*Main!$C$10))^(1/2)</f>
        <v>1.2772296861904626</v>
      </c>
      <c r="C14">
        <v>0.2</v>
      </c>
    </row>
    <row r="15" spans="1:3" ht="12.75">
      <c r="A15">
        <v>5000</v>
      </c>
      <c r="B15">
        <f>(EXP(Main!$C$9+LN(Plot!A15)*Main!$C$10))^(1/2)</f>
        <v>0.5499338402192515</v>
      </c>
      <c r="C15">
        <v>0.2</v>
      </c>
    </row>
    <row r="16" spans="1:3" ht="12.75">
      <c r="A16">
        <v>10000</v>
      </c>
      <c r="B16">
        <f>(EXP(Main!$C$9+LN(Plot!A16)*Main!$C$10))^(1/2)</f>
        <v>0.3825609807375411</v>
      </c>
      <c r="C16">
        <v>0.2</v>
      </c>
    </row>
    <row r="17" spans="1:3" ht="12.75">
      <c r="A17">
        <v>20000</v>
      </c>
      <c r="B17">
        <f>(EXP(Main!$C$9+LN(Plot!A17)*Main!$C$10))^(1/2)</f>
        <v>0.26612820175699753</v>
      </c>
      <c r="C17">
        <v>0.2</v>
      </c>
    </row>
    <row r="18" spans="1:3" ht="12.75">
      <c r="A18">
        <v>30000</v>
      </c>
      <c r="B18">
        <f>(EXP(Main!$C$9+LN(Plot!A18)*Main!$C$10))^(1/2)</f>
        <v>0.21522617756110032</v>
      </c>
      <c r="C18">
        <v>0.2</v>
      </c>
    </row>
    <row r="19" spans="1:3" ht="12.75">
      <c r="A19">
        <v>40000</v>
      </c>
      <c r="B19">
        <f>(EXP(Main!$C$9+LN(Plot!A19)*Main!$C$10))^(1/2)</f>
        <v>0.1851318439059592</v>
      </c>
      <c r="C19">
        <v>0.2</v>
      </c>
    </row>
    <row r="20" spans="1:3" ht="12.75">
      <c r="A20">
        <v>50000</v>
      </c>
      <c r="B20">
        <f>(EXP(Main!$C$9+LN(Plot!A20)*Main!$C$10))^(1/2)</f>
        <v>0.1647183991491303</v>
      </c>
      <c r="C20">
        <v>0.2</v>
      </c>
    </row>
    <row r="21" spans="1:3" ht="12.75">
      <c r="A21">
        <v>100000</v>
      </c>
      <c r="B21">
        <f>(EXP(Main!$C$9+LN(Plot!A21)*Main!$C$10))^(1/2)</f>
        <v>0.11458620604050451</v>
      </c>
      <c r="C21">
        <v>0.2</v>
      </c>
    </row>
    <row r="22" spans="1:3" ht="12.75">
      <c r="A22">
        <v>200000</v>
      </c>
      <c r="B22">
        <f>(EXP(Main!$C$9+LN(Plot!A22)*Main!$C$10))^(1/2)</f>
        <v>0.07971179104812395</v>
      </c>
      <c r="C22">
        <v>0.2</v>
      </c>
    </row>
    <row r="23" spans="1:3" ht="12.75">
      <c r="A23">
        <v>300000</v>
      </c>
      <c r="B23">
        <f>(EXP(Main!$C$9+LN(Plot!A23)*Main!$C$10))^(1/2)</f>
        <v>0.06446541170973732</v>
      </c>
      <c r="C23">
        <v>0.2</v>
      </c>
    </row>
    <row r="24" spans="1:3" ht="12.75">
      <c r="A24">
        <v>400000</v>
      </c>
      <c r="B24">
        <f>(EXP(Main!$C$9+LN(Plot!A24)*Main!$C$10))^(1/2)</f>
        <v>0.05545143566280343</v>
      </c>
      <c r="C24">
        <v>0.2</v>
      </c>
    </row>
    <row r="25" spans="1:3" ht="12.75">
      <c r="A25">
        <v>500000</v>
      </c>
      <c r="B25">
        <f>(EXP(Main!$C$9+LN(Plot!A25)*Main!$C$10))^(1/2)</f>
        <v>0.049337118456712896</v>
      </c>
      <c r="C25">
        <v>0.2</v>
      </c>
    </row>
    <row r="26" spans="1:3" ht="12.75">
      <c r="A26">
        <v>1000000</v>
      </c>
      <c r="B26">
        <f>(EXP(Main!$C$9+LN(Plot!A26)*Main!$C$10))^(1/2)</f>
        <v>0.034321322026735664</v>
      </c>
      <c r="C26">
        <v>0.2</v>
      </c>
    </row>
    <row r="27" spans="1:3" ht="12.75">
      <c r="A27">
        <v>2000000</v>
      </c>
      <c r="B27">
        <f>(EXP(Main!$C$9+LN(Plot!A27)*Main!$C$10))^(1/2)</f>
        <v>0.023875596761825397</v>
      </c>
      <c r="C27">
        <v>0.2</v>
      </c>
    </row>
    <row r="28" spans="1:3" ht="12.75">
      <c r="A28">
        <v>3000000</v>
      </c>
      <c r="B28">
        <f>(EXP(Main!$C$9+LN(Plot!A28)*Main!$C$10))^(1/2)</f>
        <v>0.01930893980462089</v>
      </c>
      <c r="C28">
        <v>0.2</v>
      </c>
    </row>
    <row r="29" spans="1:3" ht="12.75">
      <c r="A29">
        <v>4000000</v>
      </c>
      <c r="B29">
        <f>(EXP(Main!$C$9+LN(Plot!A29)*Main!$C$10))^(1/2)</f>
        <v>0.016609037387581797</v>
      </c>
      <c r="C29">
        <v>0.2</v>
      </c>
    </row>
    <row r="30" spans="1:3" ht="12.75">
      <c r="A30">
        <v>5000000</v>
      </c>
      <c r="B30">
        <f>(EXP(Main!$C$9+LN(Plot!A30)*Main!$C$10))^(1/2)</f>
        <v>0.014777652467396313</v>
      </c>
      <c r="C30">
        <v>0.2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Gianni GC. Corsetti</cp:lastModifiedBy>
  <dcterms:created xsi:type="dcterms:W3CDTF">2005-03-16T13:31:08Z</dcterms:created>
  <dcterms:modified xsi:type="dcterms:W3CDTF">2012-06-27T12:54:36Z</dcterms:modified>
  <cp:category/>
  <cp:version/>
  <cp:contentType/>
  <cp:contentStatus/>
</cp:coreProperties>
</file>