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1" activeTab="6"/>
  </bookViews>
  <sheets>
    <sheet name="Piani approvati " sheetId="1" r:id="rId1"/>
    <sheet name="Tab.3.31-3.32" sheetId="2" r:id="rId2"/>
    <sheet name="Tab.3.33" sheetId="3" r:id="rId3"/>
    <sheet name="Tab.3.34" sheetId="4" r:id="rId4"/>
    <sheet name="Tab.3.35" sheetId="5" r:id="rId5"/>
    <sheet name="Tab.3.36" sheetId="6" r:id="rId6"/>
    <sheet name="Tab.3.37" sheetId="7" r:id="rId7"/>
  </sheets>
  <definedNames/>
  <calcPr fullCalcOnLoad="1"/>
</workbook>
</file>

<file path=xl/sharedStrings.xml><?xml version="1.0" encoding="utf-8"?>
<sst xmlns="http://schemas.openxmlformats.org/spreadsheetml/2006/main" count="394" uniqueCount="195">
  <si>
    <t>Misure</t>
  </si>
  <si>
    <t>TOTALE PIANI</t>
  </si>
  <si>
    <t>TOTALE PROGETTI</t>
  </si>
  <si>
    <t>TOTALE IMPRESE</t>
  </si>
  <si>
    <t>TOTALE LAVORATORI</t>
  </si>
  <si>
    <t>DATA APPROVAZIONE</t>
  </si>
  <si>
    <t>TIPOLOGIA PIANO</t>
  </si>
  <si>
    <t>TUTTE LE TIPOLOGIE</t>
  </si>
  <si>
    <t>Aziendale</t>
  </si>
  <si>
    <t>Individuale</t>
  </si>
  <si>
    <t>Settoriale</t>
  </si>
  <si>
    <t>Territoriale</t>
  </si>
  <si>
    <t>Totale</t>
  </si>
  <si>
    <t>Piani</t>
  </si>
  <si>
    <t>Imprese</t>
  </si>
  <si>
    <t>Lavoratori</t>
  </si>
  <si>
    <t>gennaio 2012-giugno 2013</t>
  </si>
  <si>
    <t>TOTALE CONTRIBUTO FONDO</t>
  </si>
  <si>
    <t>TOTALE CONTRIBUTO PRIVATO</t>
  </si>
  <si>
    <t>Contr fondo</t>
  </si>
  <si>
    <t>Contr azienda</t>
  </si>
  <si>
    <t>Incidenza E/C</t>
  </si>
  <si>
    <t>FINO A € 2.500</t>
  </si>
  <si>
    <t>DA € 2.500 A € 5.000</t>
  </si>
  <si>
    <t>DA € 5.000 A € 10.000</t>
  </si>
  <si>
    <t>DA € 10.000 A € 20.000</t>
  </si>
  <si>
    <t>DA € 20.000 A € 50.000</t>
  </si>
  <si>
    <t>DA € 50.000 A € 100.000</t>
  </si>
  <si>
    <t>DA € 100.000 A € 250.000</t>
  </si>
  <si>
    <t>SUPERIORE A € 250.000</t>
  </si>
  <si>
    <t>TUTTE LE CLASSI DI COSTO</t>
  </si>
  <si>
    <t>Dato non dichiarato</t>
  </si>
  <si>
    <t>progetti 2012</t>
  </si>
  <si>
    <t>piani 2013</t>
  </si>
  <si>
    <t>progetti 2013</t>
  </si>
  <si>
    <t>Tot piani</t>
  </si>
  <si>
    <t>Tot progetti</t>
  </si>
  <si>
    <t>Per Impresa</t>
  </si>
  <si>
    <t>Per Partecipante</t>
  </si>
  <si>
    <t>Costo unitario totale</t>
  </si>
  <si>
    <t>Contributo unitario Fondo</t>
  </si>
  <si>
    <t>Contributo unitario privato</t>
  </si>
  <si>
    <t>totale</t>
  </si>
  <si>
    <t>fondo</t>
  </si>
  <si>
    <t>privato</t>
  </si>
  <si>
    <t>n piani</t>
  </si>
  <si>
    <t>imprese</t>
  </si>
  <si>
    <t>partecipanti</t>
  </si>
  <si>
    <t>FONDO</t>
  </si>
  <si>
    <t>Fon.Ar.Com</t>
  </si>
  <si>
    <t>Fon.Coop</t>
  </si>
  <si>
    <t>Fond.E.R.</t>
  </si>
  <si>
    <t>Fondimpresa</t>
  </si>
  <si>
    <t>Fondir</t>
  </si>
  <si>
    <t>Fondirigenti</t>
  </si>
  <si>
    <t>FondItalia</t>
  </si>
  <si>
    <t>Fondo Artigiano Formazione</t>
  </si>
  <si>
    <t>Fondo Dirigenti PMI</t>
  </si>
  <si>
    <t>Fondo Formazione Servizi Pubblici</t>
  </si>
  <si>
    <t>Fondoprofessioni</t>
  </si>
  <si>
    <t>Fon.Ter</t>
  </si>
  <si>
    <t>For.Agri</t>
  </si>
  <si>
    <t>FormAzienda</t>
  </si>
  <si>
    <t>For.Te</t>
  </si>
  <si>
    <t>TUTTI I FONDI</t>
  </si>
  <si>
    <t>Fondo Banche Assicurazioni</t>
  </si>
  <si>
    <t>Impresa</t>
  </si>
  <si>
    <t>Nazionale</t>
  </si>
  <si>
    <t>Parte Sindacale</t>
  </si>
  <si>
    <t>RSA</t>
  </si>
  <si>
    <t>RSU</t>
  </si>
  <si>
    <t>Totale imprenditoriale</t>
  </si>
  <si>
    <t>FINALITA PIANO</t>
  </si>
  <si>
    <t>Competitività d'impresa / Innovazione</t>
  </si>
  <si>
    <t>Competitività settoriale</t>
  </si>
  <si>
    <t>Delocalizzazione/Internazionalizzazione</t>
  </si>
  <si>
    <t>Formazione ex-lege (obbligatoria)</t>
  </si>
  <si>
    <t>Formazione in ingresso</t>
  </si>
  <si>
    <t>Mantenimento occupazione</t>
  </si>
  <si>
    <t>Mantenimento/aggiornamento delle competenze</t>
  </si>
  <si>
    <t>Mobilità esterna, outplacement, ricollocazione</t>
  </si>
  <si>
    <t>Sviluppo locale</t>
  </si>
  <si>
    <t>REGIONE</t>
  </si>
  <si>
    <t>VAL D'AOSTA</t>
  </si>
  <si>
    <t>MOLISE</t>
  </si>
  <si>
    <t>BASILICATA</t>
  </si>
  <si>
    <t>CALABRIA</t>
  </si>
  <si>
    <t>SARDEGNA</t>
  </si>
  <si>
    <t>UMBRIA</t>
  </si>
  <si>
    <t>TRENTINO ALTO ADIGE</t>
  </si>
  <si>
    <t>ABRUZZO</t>
  </si>
  <si>
    <t>LIGURIA</t>
  </si>
  <si>
    <t>SICILIA</t>
  </si>
  <si>
    <t>FRIULI VENEZIA GIULIA</t>
  </si>
  <si>
    <t>PUGLIA</t>
  </si>
  <si>
    <t>MARCHE</t>
  </si>
  <si>
    <t>CAMPANIA</t>
  </si>
  <si>
    <t>TOSCANA</t>
  </si>
  <si>
    <t>LAZIO</t>
  </si>
  <si>
    <t>PIEMONTE</t>
  </si>
  <si>
    <t>EMILIA ROMAGNA</t>
  </si>
  <si>
    <t>VENETO</t>
  </si>
  <si>
    <t>LOMBARDIA</t>
  </si>
  <si>
    <t>ATTUATORE</t>
  </si>
  <si>
    <t>NUMERO PROGETTI</t>
  </si>
  <si>
    <t>Altra impresa in qualità di fornitrice di beni e servizi formativi connessi</t>
  </si>
  <si>
    <t>Consorzio di Imprese Beneficiarie</t>
  </si>
  <si>
    <t>Ente di formazione/Agenzia formativa</t>
  </si>
  <si>
    <t>Ente ecclesiastico</t>
  </si>
  <si>
    <t>Impresa Beneficiaria</t>
  </si>
  <si>
    <t>Impresa controllante e/o appartenente allo stesso gruppo</t>
  </si>
  <si>
    <t>Istituti, Centri o Società di ricerca pubblici o privati</t>
  </si>
  <si>
    <t>Istituto scolastico pubblico o privato</t>
  </si>
  <si>
    <t>Società di consulenza e/o formazione</t>
  </si>
  <si>
    <t>Università</t>
  </si>
  <si>
    <t>TEMATICA</t>
  </si>
  <si>
    <t>TOTALE DESTINATARI</t>
  </si>
  <si>
    <t>Conoscenza del contesto lavorativo</t>
  </si>
  <si>
    <t>Contabilità, finanza</t>
  </si>
  <si>
    <t>Gestione aziendale (risorse umane, qualità, ecc) e amministrazione</t>
  </si>
  <si>
    <t>Informatica</t>
  </si>
  <si>
    <t>Lavoro d'ufficio e di segreteria</t>
  </si>
  <si>
    <t>Lingue straniere, italiano per stranieri</t>
  </si>
  <si>
    <t>Salute e sicurezza sul lavoro</t>
  </si>
  <si>
    <t>Salvaguardia ambientale</t>
  </si>
  <si>
    <t>Sviluppo delle abilità personali</t>
  </si>
  <si>
    <t>Tecniche e tecnologie di produzione dell'agricoltura, della zootecnica e della pesca</t>
  </si>
  <si>
    <t>Tecniche e tecnologie di produzione della manifattura e delle costruzioni</t>
  </si>
  <si>
    <t>Tecniche, tecnologie e metodologie per l'erogazione di servizi economici</t>
  </si>
  <si>
    <t>Tecniche, tecnologie e metodologie per l'erogazione di servizi sanitari e sociali</t>
  </si>
  <si>
    <t>Vendita, marketing</t>
  </si>
  <si>
    <t>MODALITA EROGAZIONE</t>
  </si>
  <si>
    <t>Aula</t>
  </si>
  <si>
    <t>Autoapprendimento mediante formazione a distanza, corsi di corrispondenza o altre modalità</t>
  </si>
  <si>
    <t>Partecipazione a circoli di qualità o gruppi di auto-formazione</t>
  </si>
  <si>
    <t>Partecipazione a convegni, workshop o presentazione di prodotti/servizi</t>
  </si>
  <si>
    <t>Rotazione programmata nelle mansioni lavorative, affiancamento e visite di studio</t>
  </si>
  <si>
    <t>Training on the job</t>
  </si>
  <si>
    <t>Acquisizione di certificazioni standard in materia di informatica e lingue straniere</t>
  </si>
  <si>
    <t>Acquisizione di crediti ECM o altri crediti previsti da Ordini Professionali</t>
  </si>
  <si>
    <t>Acquisizione titoli riconosciuti (patentini conduzione caldaie...)</t>
  </si>
  <si>
    <t>Dispositivi di certificazione regionali</t>
  </si>
  <si>
    <t>Dispositivi di certificazione rilasciati dall'organismo realizzatore o dal fondo</t>
  </si>
  <si>
    <t>Nessuna certificazione</t>
  </si>
  <si>
    <t>DURATA PROGETTO</t>
  </si>
  <si>
    <t>FINO A 8 ORE</t>
  </si>
  <si>
    <t>DA 8 A 16 ORE</t>
  </si>
  <si>
    <t>DA 16 A 24 ORE</t>
  </si>
  <si>
    <t>DA 24 A 32 ORE</t>
  </si>
  <si>
    <t>DA 32 A 40 ORE</t>
  </si>
  <si>
    <t>DA 40 A 48 ORE</t>
  </si>
  <si>
    <t>DA 48 A 56 ORE</t>
  </si>
  <si>
    <t>DA 56 A 64 ORE</t>
  </si>
  <si>
    <t>DA 64 A 72 ORE</t>
  </si>
  <si>
    <t>DA 72 A 80 ORE</t>
  </si>
  <si>
    <t>SUPERIORE A 80 ORE</t>
  </si>
  <si>
    <t>Integrato con attività di accompagnamento alla mobilità/outplacement/ricollocazione</t>
  </si>
  <si>
    <t>Integrato con attività di bilancio delle competenze</t>
  </si>
  <si>
    <t>Integrato con attività di orientamento</t>
  </si>
  <si>
    <t>Integrato con attività di sostegno per particolari tipologie di utenza</t>
  </si>
  <si>
    <t>Standard (solo formazione)</t>
  </si>
  <si>
    <t>2012+2013</t>
  </si>
  <si>
    <t>Fonte: elaborazione Isfol su dati del Sistema permanente di monitoraggio delle attività finanziate dai FPI.</t>
  </si>
  <si>
    <t>%</t>
  </si>
  <si>
    <t>Organismi attuatori</t>
  </si>
  <si>
    <t>% sul totale progetti</t>
  </si>
  <si>
    <t>FonArCom</t>
  </si>
  <si>
    <t>Fonditalia</t>
  </si>
  <si>
    <t>Fondo Formazione Servizi Pubblici Industriali</t>
  </si>
  <si>
    <t>Formazienda</t>
  </si>
  <si>
    <t>Tematica</t>
  </si>
  <si>
    <t>Progetti costituenti i piani</t>
  </si>
  <si>
    <t>Lavoratori coinvolti</t>
  </si>
  <si>
    <t>Metodologie formative</t>
  </si>
  <si>
    <t>Modalità di certificazione</t>
  </si>
  <si>
    <t>Partecipazioni di lavoratori</t>
  </si>
  <si>
    <t>Dispositivi di certificazione rilasciati dall'organismo realizzatore o dal Fondo</t>
  </si>
  <si>
    <t>Classi di durata</t>
  </si>
  <si>
    <t>Fino a 8 ore</t>
  </si>
  <si>
    <t>Da 8 a 16 ore</t>
  </si>
  <si>
    <t>Da 16 a 24 ore</t>
  </si>
  <si>
    <t>Da 24 a 32 ore</t>
  </si>
  <si>
    <t>Da 32 a 48 ore</t>
  </si>
  <si>
    <t>Da 48 a 64 ore</t>
  </si>
  <si>
    <t>Da 64 a 80 ore</t>
  </si>
  <si>
    <t>Superiore a 80 ore</t>
  </si>
  <si>
    <t>Dato mancante</t>
  </si>
  <si>
    <t xml:space="preserve">Tipologia del progetto/intervento </t>
  </si>
  <si>
    <t xml:space="preserve">Tabella 3.31 -Gli organismi realizzatori delle attività formative nei piani approvati (gennaio 2012 – giugno 2013; val. %)  </t>
  </si>
  <si>
    <t>Tabella 3.32 -Gli organismi realizzatori delle attività formative per Fondi nei piani approvati (gennaio 2012 – giugno 2013; val. %)</t>
  </si>
  <si>
    <t>Tabella 3.33 - Frequenza delle diverse tematiche formative nei progetti costituenti i piani approvati e nella partecipazione dei lavoratori (gennaio 2012– giugno 2013; val. %)</t>
  </si>
  <si>
    <t>Tabella 3.34-Frequenza delle diverse metodologie formative nei progetti costituenti i piani approvati e nella partecipazione dei lavoratori (gennaio 2012 – giugno 2013; val. %)</t>
  </si>
  <si>
    <t>Tabella 3.35 - Frequenza delle modalità di certificazione nella partecipazione dei lavoratori nei piani approvati (gennaio 2012 – giugno 2013; val. %)</t>
  </si>
  <si>
    <t>Tabella 3.36 - Durata dei progetti costituenti i piani approvati (gennaio 2012 – giugno 2013; val. %)</t>
  </si>
  <si>
    <t>Tabella 3.37 - Tipologia dei progetti costituenti i piani approvati (gennaio 2012 – giugno 2013; val. %)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</si>
</sst>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0.###"/>
    <numFmt numFmtId="169" formatCode="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#,##0.###"/>
    <numFmt numFmtId="178" formatCode="0.0000000000"/>
    <numFmt numFmtId="179" formatCode="0.000000000"/>
    <numFmt numFmtId="180" formatCode="##0.##"/>
    <numFmt numFmtId="181" formatCode="##0.#"/>
    <numFmt numFmtId="182" formatCode="##0.0"/>
    <numFmt numFmtId="183" formatCode="&quot;Attivo&quot;;&quot;Attivo&quot;;&quot;Inattiv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Calibri"/>
      <family val="2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</border>
    <border>
      <left style="medium">
        <color rgb="FFEEEEEE"/>
      </left>
      <right style="medium">
        <color rgb="FFEEEEEE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BFBFB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EEEEEE"/>
      </right>
      <top>
        <color indexed="63"/>
      </top>
      <bottom>
        <color indexed="63"/>
      </bottom>
    </border>
    <border>
      <left style="medium">
        <color rgb="FFEEEEEE"/>
      </left>
      <right style="medium">
        <color rgb="FFEEEEEE"/>
      </right>
      <top style="medium">
        <color rgb="FFEEEEEE"/>
      </top>
      <bottom>
        <color indexed="63"/>
      </bottom>
    </border>
    <border>
      <left style="medium">
        <color rgb="FFEEEEEE"/>
      </left>
      <right style="medium">
        <color rgb="FFEEEEEE"/>
      </right>
      <top>
        <color indexed="63"/>
      </top>
      <bottom style="medium">
        <color rgb="FFEEEEEE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7" fillId="33" borderId="10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left" vertical="top"/>
    </xf>
    <xf numFmtId="168" fontId="48" fillId="35" borderId="10" xfId="0" applyNumberFormat="1" applyFont="1" applyFill="1" applyBorder="1" applyAlignment="1">
      <alignment horizontal="right" vertical="top"/>
    </xf>
    <xf numFmtId="0" fontId="47" fillId="33" borderId="11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horizontal="left" vertical="top"/>
    </xf>
    <xf numFmtId="0" fontId="47" fillId="33" borderId="12" xfId="0" applyFont="1" applyFill="1" applyBorder="1" applyAlignment="1">
      <alignment horizontal="left" vertical="center"/>
    </xf>
    <xf numFmtId="3" fontId="48" fillId="35" borderId="10" xfId="0" applyNumberFormat="1" applyFont="1" applyFill="1" applyBorder="1" applyAlignment="1">
      <alignment horizontal="right" vertical="top"/>
    </xf>
    <xf numFmtId="0" fontId="47" fillId="33" borderId="13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44" fillId="35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 wrapText="1"/>
    </xf>
    <xf numFmtId="4" fontId="0" fillId="35" borderId="14" xfId="0" applyNumberFormat="1" applyFill="1" applyBorder="1" applyAlignment="1">
      <alignment/>
    </xf>
    <xf numFmtId="4" fontId="0" fillId="0" borderId="0" xfId="0" applyNumberFormat="1" applyAlignment="1">
      <alignment/>
    </xf>
    <xf numFmtId="0" fontId="44" fillId="35" borderId="15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4" fontId="0" fillId="35" borderId="0" xfId="0" applyNumberFormat="1" applyFill="1" applyBorder="1" applyAlignment="1">
      <alignment/>
    </xf>
    <xf numFmtId="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3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35" borderId="14" xfId="0" applyFont="1" applyFill="1" applyBorder="1" applyAlignment="1">
      <alignment horizontal="left" vertical="center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/>
    </xf>
    <xf numFmtId="3" fontId="51" fillId="0" borderId="17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4" fontId="52" fillId="0" borderId="16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 vertical="top"/>
    </xf>
    <xf numFmtId="4" fontId="0" fillId="35" borderId="19" xfId="0" applyNumberFormat="1" applyFill="1" applyBorder="1" applyAlignment="1">
      <alignment/>
    </xf>
    <xf numFmtId="168" fontId="0" fillId="0" borderId="0" xfId="0" applyNumberFormat="1" applyAlignment="1">
      <alignment/>
    </xf>
    <xf numFmtId="0" fontId="47" fillId="33" borderId="10" xfId="0" applyFont="1" applyFill="1" applyBorder="1" applyAlignment="1">
      <alignment horizontal="left" vertical="top"/>
    </xf>
    <xf numFmtId="169" fontId="48" fillId="35" borderId="10" xfId="0" applyNumberFormat="1" applyFont="1" applyFill="1" applyBorder="1" applyAlignment="1">
      <alignment horizontal="right" vertical="top"/>
    </xf>
    <xf numFmtId="174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35" borderId="10" xfId="0" applyFill="1" applyBorder="1" applyAlignment="1">
      <alignment horizontal="right" vertical="top"/>
    </xf>
    <xf numFmtId="182" fontId="48" fillId="35" borderId="10" xfId="0" applyNumberFormat="1" applyFont="1" applyFill="1" applyBorder="1" applyAlignment="1">
      <alignment horizontal="right" vertical="top"/>
    </xf>
    <xf numFmtId="182" fontId="0" fillId="0" borderId="0" xfId="0" applyNumberFormat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right"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4" fillId="0" borderId="18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left" vertical="center"/>
    </xf>
    <xf numFmtId="0" fontId="47" fillId="34" borderId="13" xfId="0" applyFont="1" applyFill="1" applyBorder="1" applyAlignment="1">
      <alignment horizontal="left" vertical="center"/>
    </xf>
    <xf numFmtId="0" fontId="47" fillId="34" borderId="2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57" fillId="0" borderId="18" xfId="0" applyFont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8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825"/>
          <c:w val="0.943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'Piani approvati '!$B$163:$B$182</c:f>
              <c:strCache/>
            </c:strRef>
          </c:cat>
          <c:val>
            <c:numRef>
              <c:f>'Piani approvati '!$C$163:$C$182</c:f>
              <c:numCache/>
            </c:numRef>
          </c:val>
        </c:ser>
        <c:axId val="234322"/>
        <c:axId val="2108899"/>
      </c:barChart>
      <c:catAx>
        <c:axId val="234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44</xdr:row>
      <xdr:rowOff>0</xdr:rowOff>
    </xdr:from>
    <xdr:to>
      <xdr:col>3</xdr:col>
      <xdr:colOff>95250</xdr:colOff>
      <xdr:row>44</xdr:row>
      <xdr:rowOff>114300</xdr:rowOff>
    </xdr:to>
    <xdr:pic>
      <xdr:nvPicPr>
        <xdr:cNvPr id="1" name="Picture 2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8429625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44</xdr:row>
      <xdr:rowOff>0</xdr:rowOff>
    </xdr:from>
    <xdr:to>
      <xdr:col>3</xdr:col>
      <xdr:colOff>95250</xdr:colOff>
      <xdr:row>44</xdr:row>
      <xdr:rowOff>114300</xdr:rowOff>
    </xdr:to>
    <xdr:pic>
      <xdr:nvPicPr>
        <xdr:cNvPr id="2" name="Picture 4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8429625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85725</xdr:colOff>
      <xdr:row>46</xdr:row>
      <xdr:rowOff>85725</xdr:rowOff>
    </xdr:to>
    <xdr:pic>
      <xdr:nvPicPr>
        <xdr:cNvPr id="3" name="Picture 11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011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85725</xdr:colOff>
      <xdr:row>49</xdr:row>
      <xdr:rowOff>85725</xdr:rowOff>
    </xdr:to>
    <xdr:pic>
      <xdr:nvPicPr>
        <xdr:cNvPr id="4" name="Picture 14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85725</xdr:colOff>
      <xdr:row>52</xdr:row>
      <xdr:rowOff>85725</xdr:rowOff>
    </xdr:to>
    <xdr:pic>
      <xdr:nvPicPr>
        <xdr:cNvPr id="5" name="Picture 17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1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85725</xdr:colOff>
      <xdr:row>55</xdr:row>
      <xdr:rowOff>85725</xdr:rowOff>
    </xdr:to>
    <xdr:pic>
      <xdr:nvPicPr>
        <xdr:cNvPr id="6" name="Picture 20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85725</xdr:colOff>
      <xdr:row>82</xdr:row>
      <xdr:rowOff>85725</xdr:rowOff>
    </xdr:to>
    <xdr:pic>
      <xdr:nvPicPr>
        <xdr:cNvPr id="7" name="Picture 41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4306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85725</xdr:colOff>
      <xdr:row>83</xdr:row>
      <xdr:rowOff>85725</xdr:rowOff>
    </xdr:to>
    <xdr:pic>
      <xdr:nvPicPr>
        <xdr:cNvPr id="8" name="Picture 42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6306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85725</xdr:colOff>
      <xdr:row>84</xdr:row>
      <xdr:rowOff>85725</xdr:rowOff>
    </xdr:to>
    <xdr:pic>
      <xdr:nvPicPr>
        <xdr:cNvPr id="9" name="Picture 43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8306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85725</xdr:colOff>
      <xdr:row>85</xdr:row>
      <xdr:rowOff>85725</xdr:rowOff>
    </xdr:to>
    <xdr:pic>
      <xdr:nvPicPr>
        <xdr:cNvPr id="10" name="Picture 44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70307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85725</xdr:colOff>
      <xdr:row>86</xdr:row>
      <xdr:rowOff>85725</xdr:rowOff>
    </xdr:to>
    <xdr:pic>
      <xdr:nvPicPr>
        <xdr:cNvPr id="11" name="Picture 45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72307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85725</xdr:colOff>
      <xdr:row>87</xdr:row>
      <xdr:rowOff>85725</xdr:rowOff>
    </xdr:to>
    <xdr:pic>
      <xdr:nvPicPr>
        <xdr:cNvPr id="12" name="Picture 46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74307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85725</xdr:colOff>
      <xdr:row>88</xdr:row>
      <xdr:rowOff>85725</xdr:rowOff>
    </xdr:to>
    <xdr:pic>
      <xdr:nvPicPr>
        <xdr:cNvPr id="13" name="Picture 47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76307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85725</xdr:colOff>
      <xdr:row>90</xdr:row>
      <xdr:rowOff>85725</xdr:rowOff>
    </xdr:to>
    <xdr:pic>
      <xdr:nvPicPr>
        <xdr:cNvPr id="14" name="Picture 50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0308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85725</xdr:colOff>
      <xdr:row>91</xdr:row>
      <xdr:rowOff>85725</xdr:rowOff>
    </xdr:to>
    <xdr:pic>
      <xdr:nvPicPr>
        <xdr:cNvPr id="15" name="Picture 51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2308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85725</xdr:colOff>
      <xdr:row>92</xdr:row>
      <xdr:rowOff>85725</xdr:rowOff>
    </xdr:to>
    <xdr:pic>
      <xdr:nvPicPr>
        <xdr:cNvPr id="16" name="Picture 52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430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85725</xdr:colOff>
      <xdr:row>93</xdr:row>
      <xdr:rowOff>85725</xdr:rowOff>
    </xdr:to>
    <xdr:pic>
      <xdr:nvPicPr>
        <xdr:cNvPr id="17" name="Picture 53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6309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85725</xdr:colOff>
      <xdr:row>94</xdr:row>
      <xdr:rowOff>85725</xdr:rowOff>
    </xdr:to>
    <xdr:pic>
      <xdr:nvPicPr>
        <xdr:cNvPr id="18" name="Picture 54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8309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85725</xdr:colOff>
      <xdr:row>95</xdr:row>
      <xdr:rowOff>85725</xdr:rowOff>
    </xdr:to>
    <xdr:pic>
      <xdr:nvPicPr>
        <xdr:cNvPr id="19" name="Picture 55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309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85725</xdr:colOff>
      <xdr:row>96</xdr:row>
      <xdr:rowOff>85725</xdr:rowOff>
    </xdr:to>
    <xdr:pic>
      <xdr:nvPicPr>
        <xdr:cNvPr id="20" name="Picture 56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2309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85725</xdr:colOff>
      <xdr:row>97</xdr:row>
      <xdr:rowOff>85725</xdr:rowOff>
    </xdr:to>
    <xdr:pic>
      <xdr:nvPicPr>
        <xdr:cNvPr id="21" name="Picture 57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43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85725</xdr:colOff>
      <xdr:row>98</xdr:row>
      <xdr:rowOff>85725</xdr:rowOff>
    </xdr:to>
    <xdr:pic>
      <xdr:nvPicPr>
        <xdr:cNvPr id="22" name="Picture 58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6310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159</xdr:row>
      <xdr:rowOff>9525</xdr:rowOff>
    </xdr:from>
    <xdr:to>
      <xdr:col>10</xdr:col>
      <xdr:colOff>476250</xdr:colOff>
      <xdr:row>183</xdr:row>
      <xdr:rowOff>47625</xdr:rowOff>
    </xdr:to>
    <xdr:graphicFrame>
      <xdr:nvGraphicFramePr>
        <xdr:cNvPr id="23" name="Grafico 23"/>
        <xdr:cNvGraphicFramePr/>
      </xdr:nvGraphicFramePr>
      <xdr:xfrm>
        <a:off x="5867400" y="31356300"/>
        <a:ext cx="45720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38</xdr:row>
      <xdr:rowOff>85725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7248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38</xdr:row>
      <xdr:rowOff>85725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7248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85725</xdr:colOff>
      <xdr:row>39</xdr:row>
      <xdr:rowOff>85725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4485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85725</xdr:colOff>
      <xdr:row>40</xdr:row>
      <xdr:rowOff>85725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485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85725</xdr:colOff>
      <xdr:row>45</xdr:row>
      <xdr:rowOff>85725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2011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85725</xdr:colOff>
      <xdr:row>46</xdr:row>
      <xdr:rowOff>85725</xdr:rowOff>
    </xdr:to>
    <xdr:pic>
      <xdr:nvPicPr>
        <xdr:cNvPr id="29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94011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85725</xdr:colOff>
      <xdr:row>47</xdr:row>
      <xdr:rowOff>85725</xdr:rowOff>
    </xdr:to>
    <xdr:pic>
      <xdr:nvPicPr>
        <xdr:cNvPr id="30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96012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85725</xdr:colOff>
      <xdr:row>49</xdr:row>
      <xdr:rowOff>85725</xdr:rowOff>
    </xdr:to>
    <xdr:pic>
      <xdr:nvPicPr>
        <xdr:cNvPr id="3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0012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85725</xdr:colOff>
      <xdr:row>50</xdr:row>
      <xdr:rowOff>85725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2012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85725</xdr:colOff>
      <xdr:row>52</xdr:row>
      <xdr:rowOff>85725</xdr:rowOff>
    </xdr:to>
    <xdr:pic>
      <xdr:nvPicPr>
        <xdr:cNvPr id="33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601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85725</xdr:colOff>
      <xdr:row>53</xdr:row>
      <xdr:rowOff>85725</xdr:rowOff>
    </xdr:to>
    <xdr:pic>
      <xdr:nvPicPr>
        <xdr:cNvPr id="3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8013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85725</xdr:colOff>
      <xdr:row>55</xdr:row>
      <xdr:rowOff>85725</xdr:rowOff>
    </xdr:to>
    <xdr:pic>
      <xdr:nvPicPr>
        <xdr:cNvPr id="3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12014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85725</xdr:colOff>
      <xdr:row>56</xdr:row>
      <xdr:rowOff>85725</xdr:rowOff>
    </xdr:to>
    <xdr:pic>
      <xdr:nvPicPr>
        <xdr:cNvPr id="36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14014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85725</xdr:colOff>
      <xdr:row>89</xdr:row>
      <xdr:rowOff>85725</xdr:rowOff>
    </xdr:to>
    <xdr:pic>
      <xdr:nvPicPr>
        <xdr:cNvPr id="37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78308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85725</xdr:colOff>
      <xdr:row>89</xdr:row>
      <xdr:rowOff>85725</xdr:rowOff>
    </xdr:to>
    <xdr:pic>
      <xdr:nvPicPr>
        <xdr:cNvPr id="38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178308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314"/>
  <sheetViews>
    <sheetView showGridLines="0" zoomScalePageLayoutView="0" workbookViewId="0" topLeftCell="A151">
      <selection activeCell="B160" sqref="B160:M184"/>
    </sheetView>
  </sheetViews>
  <sheetFormatPr defaultColWidth="9.140625" defaultRowHeight="15"/>
  <cols>
    <col min="1" max="1" width="23.28125" style="0" bestFit="1" customWidth="1"/>
    <col min="2" max="2" width="20.7109375" style="0" customWidth="1"/>
    <col min="3" max="3" width="13.8515625" style="0" bestFit="1" customWidth="1"/>
    <col min="4" max="4" width="20.00390625" style="0" customWidth="1"/>
    <col min="5" max="6" width="11.00390625" style="0" customWidth="1"/>
    <col min="7" max="7" width="13.57421875" style="0" customWidth="1"/>
    <col min="8" max="11" width="12.00390625" style="0" customWidth="1"/>
  </cols>
  <sheetData>
    <row r="1" spans="1:11" ht="15">
      <c r="A1" s="65"/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9"/>
    </row>
    <row r="2" spans="1:11" ht="15">
      <c r="A2" s="66"/>
      <c r="B2" s="7" t="s">
        <v>1</v>
      </c>
      <c r="C2" s="9"/>
      <c r="D2" s="70" t="s">
        <v>2</v>
      </c>
      <c r="E2" s="71"/>
      <c r="F2" s="9"/>
      <c r="G2" s="70" t="s">
        <v>3</v>
      </c>
      <c r="H2" s="71"/>
      <c r="I2" s="9"/>
      <c r="J2" s="70" t="s">
        <v>4</v>
      </c>
      <c r="K2" s="71"/>
    </row>
    <row r="3" spans="1:12" ht="15">
      <c r="A3" s="2" t="s">
        <v>6</v>
      </c>
      <c r="B3" s="2">
        <v>2012</v>
      </c>
      <c r="C3" s="2" t="s">
        <v>12</v>
      </c>
      <c r="D3" s="2">
        <v>2012</v>
      </c>
      <c r="E3" s="2">
        <v>2013</v>
      </c>
      <c r="F3" s="2" t="s">
        <v>12</v>
      </c>
      <c r="G3" s="2">
        <v>2012</v>
      </c>
      <c r="H3" s="2">
        <v>2013</v>
      </c>
      <c r="I3" s="2" t="s">
        <v>12</v>
      </c>
      <c r="J3" s="2">
        <v>2012</v>
      </c>
      <c r="K3" s="2">
        <v>2013</v>
      </c>
      <c r="L3" s="1" t="s">
        <v>12</v>
      </c>
    </row>
    <row r="4" spans="1:12" ht="15">
      <c r="A4" s="5" t="s">
        <v>8</v>
      </c>
      <c r="B4" s="8">
        <v>18740</v>
      </c>
      <c r="C4" s="8">
        <f>SUM(B4:B4)</f>
        <v>18740</v>
      </c>
      <c r="D4" s="8">
        <v>110595</v>
      </c>
      <c r="E4" s="8">
        <v>86026</v>
      </c>
      <c r="F4" s="8">
        <f>SUM(D4:E4)</f>
        <v>196621</v>
      </c>
      <c r="G4" s="8">
        <v>25879</v>
      </c>
      <c r="H4" s="8">
        <v>16271</v>
      </c>
      <c r="I4" s="8">
        <f>SUM(G4:H4)</f>
        <v>42150</v>
      </c>
      <c r="J4" s="8">
        <v>1253721</v>
      </c>
      <c r="K4" s="8">
        <v>999886</v>
      </c>
      <c r="L4" s="8">
        <f>SUM(J4:K4)</f>
        <v>2253607</v>
      </c>
    </row>
    <row r="5" spans="1:12" ht="15">
      <c r="A5" s="3" t="s">
        <v>9</v>
      </c>
      <c r="B5" s="8">
        <v>2842</v>
      </c>
      <c r="C5" s="8">
        <f>SUM(B5:B5)</f>
        <v>2842</v>
      </c>
      <c r="D5" s="8">
        <v>5043</v>
      </c>
      <c r="E5" s="8">
        <v>5653</v>
      </c>
      <c r="F5" s="8">
        <f>SUM(D5:E5)</f>
        <v>10696</v>
      </c>
      <c r="G5" s="8">
        <v>2913</v>
      </c>
      <c r="H5" s="8">
        <v>1781</v>
      </c>
      <c r="I5" s="8">
        <f>SUM(G5:H5)</f>
        <v>4694</v>
      </c>
      <c r="J5" s="8">
        <v>10887</v>
      </c>
      <c r="K5" s="8">
        <v>10095</v>
      </c>
      <c r="L5" s="8">
        <f>SUM(J5:K5)</f>
        <v>20982</v>
      </c>
    </row>
    <row r="6" spans="1:12" ht="15">
      <c r="A6" s="5" t="s">
        <v>10</v>
      </c>
      <c r="B6" s="8">
        <v>511</v>
      </c>
      <c r="C6" s="8">
        <f>SUM(B6:B6)</f>
        <v>511</v>
      </c>
      <c r="D6" s="8">
        <v>5774</v>
      </c>
      <c r="E6" s="8">
        <v>1337</v>
      </c>
      <c r="F6" s="8">
        <f>SUM(D6:E6)</f>
        <v>7111</v>
      </c>
      <c r="G6" s="8">
        <v>6532</v>
      </c>
      <c r="H6" s="8">
        <v>1679</v>
      </c>
      <c r="I6" s="8">
        <f>SUM(G6:H6)</f>
        <v>8211</v>
      </c>
      <c r="J6" s="8">
        <v>69434</v>
      </c>
      <c r="K6" s="8">
        <v>36867</v>
      </c>
      <c r="L6" s="8">
        <f>SUM(J6:K6)</f>
        <v>106301</v>
      </c>
    </row>
    <row r="7" spans="1:12" ht="15">
      <c r="A7" s="6" t="s">
        <v>11</v>
      </c>
      <c r="B7" s="8">
        <v>700</v>
      </c>
      <c r="C7" s="8">
        <f>SUM(B7:B7)</f>
        <v>700</v>
      </c>
      <c r="D7" s="8">
        <v>12673</v>
      </c>
      <c r="E7" s="8">
        <v>1878</v>
      </c>
      <c r="F7" s="8">
        <f>SUM(D7:E7)</f>
        <v>14551</v>
      </c>
      <c r="G7" s="8">
        <v>11603</v>
      </c>
      <c r="H7" s="8">
        <v>2065</v>
      </c>
      <c r="I7" s="8">
        <f>SUM(G7:H7)</f>
        <v>13668</v>
      </c>
      <c r="J7" s="8">
        <v>95482</v>
      </c>
      <c r="K7" s="8">
        <v>27152</v>
      </c>
      <c r="L7" s="8">
        <f>SUM(J7:K7)</f>
        <v>122634</v>
      </c>
    </row>
    <row r="8" spans="1:12" ht="15">
      <c r="A8" s="3" t="s">
        <v>7</v>
      </c>
      <c r="B8" s="8">
        <v>22793</v>
      </c>
      <c r="C8" s="8">
        <f>SUM(B8:B8)</f>
        <v>22793</v>
      </c>
      <c r="D8" s="8">
        <v>134085</v>
      </c>
      <c r="E8" s="8">
        <v>94894</v>
      </c>
      <c r="F8" s="8">
        <f>SUM(D8:E8)</f>
        <v>228979</v>
      </c>
      <c r="G8" s="8">
        <v>46927</v>
      </c>
      <c r="H8" s="8">
        <v>21796</v>
      </c>
      <c r="I8" s="8">
        <f>SUM(G8:H8)</f>
        <v>68723</v>
      </c>
      <c r="J8" s="8">
        <v>1429524</v>
      </c>
      <c r="K8" s="8">
        <v>1074000</v>
      </c>
      <c r="L8" s="8">
        <f>SUM(J8:K8)</f>
        <v>2503524</v>
      </c>
    </row>
    <row r="10" ht="15">
      <c r="A10">
        <v>2012</v>
      </c>
    </row>
    <row r="11" spans="2:4" ht="15">
      <c r="B11" s="10" t="s">
        <v>13</v>
      </c>
      <c r="C11" s="10" t="s">
        <v>14</v>
      </c>
      <c r="D11" s="10" t="s">
        <v>15</v>
      </c>
    </row>
    <row r="12" spans="1:4" ht="15">
      <c r="A12" s="5" t="s">
        <v>8</v>
      </c>
      <c r="B12" s="10">
        <v>18740</v>
      </c>
      <c r="C12" s="10">
        <v>25879</v>
      </c>
      <c r="D12" s="10">
        <v>1253721</v>
      </c>
    </row>
    <row r="13" spans="1:4" ht="15">
      <c r="A13" s="3" t="s">
        <v>9</v>
      </c>
      <c r="B13" s="10">
        <v>2842</v>
      </c>
      <c r="C13" s="10">
        <v>2913</v>
      </c>
      <c r="D13" s="10">
        <v>10887</v>
      </c>
    </row>
    <row r="14" spans="1:4" ht="15">
      <c r="A14" s="5" t="s">
        <v>10</v>
      </c>
      <c r="B14" s="10">
        <v>511</v>
      </c>
      <c r="C14" s="10">
        <v>6532</v>
      </c>
      <c r="D14" s="10">
        <v>69434</v>
      </c>
    </row>
    <row r="15" spans="1:4" ht="15">
      <c r="A15" s="6" t="s">
        <v>11</v>
      </c>
      <c r="B15" s="10">
        <v>700</v>
      </c>
      <c r="C15" s="10">
        <v>11603</v>
      </c>
      <c r="D15" s="10">
        <v>95482</v>
      </c>
    </row>
    <row r="16" spans="1:4" ht="15">
      <c r="A16" s="3" t="s">
        <v>7</v>
      </c>
      <c r="B16" s="10">
        <v>22793</v>
      </c>
      <c r="C16" s="10">
        <v>46927</v>
      </c>
      <c r="D16" s="10">
        <v>1429524</v>
      </c>
    </row>
    <row r="19" ht="15">
      <c r="A19">
        <v>2013</v>
      </c>
    </row>
    <row r="20" spans="2:4" ht="15">
      <c r="B20" s="10" t="s">
        <v>13</v>
      </c>
      <c r="C20" s="10" t="s">
        <v>14</v>
      </c>
      <c r="D20" s="10" t="s">
        <v>15</v>
      </c>
    </row>
    <row r="21" spans="1:4" ht="15">
      <c r="A21" s="5" t="s">
        <v>8</v>
      </c>
      <c r="B21" s="8">
        <v>12792</v>
      </c>
      <c r="C21" s="8">
        <v>16271</v>
      </c>
      <c r="D21" s="8">
        <v>999886</v>
      </c>
    </row>
    <row r="22" spans="1:4" ht="15">
      <c r="A22" s="3" t="s">
        <v>9</v>
      </c>
      <c r="B22" s="8">
        <v>1751</v>
      </c>
      <c r="C22" s="8">
        <v>1781</v>
      </c>
      <c r="D22" s="8">
        <v>10095</v>
      </c>
    </row>
    <row r="23" spans="1:4" ht="15">
      <c r="A23" s="5" t="s">
        <v>10</v>
      </c>
      <c r="B23" s="8">
        <v>243</v>
      </c>
      <c r="C23" s="8">
        <v>1679</v>
      </c>
      <c r="D23" s="8">
        <v>36867</v>
      </c>
    </row>
    <row r="24" spans="1:4" ht="15">
      <c r="A24" s="6" t="s">
        <v>11</v>
      </c>
      <c r="B24" s="8">
        <v>269</v>
      </c>
      <c r="C24" s="8">
        <v>2065</v>
      </c>
      <c r="D24" s="8">
        <v>27152</v>
      </c>
    </row>
    <row r="25" spans="1:4" ht="15">
      <c r="A25" s="3" t="s">
        <v>7</v>
      </c>
      <c r="B25" s="8">
        <v>15055</v>
      </c>
      <c r="C25" s="8">
        <v>21796</v>
      </c>
      <c r="D25" s="8">
        <v>1074000</v>
      </c>
    </row>
    <row r="28" ht="15">
      <c r="A28" t="s">
        <v>16</v>
      </c>
    </row>
    <row r="29" spans="2:4" ht="15">
      <c r="B29" s="10" t="s">
        <v>13</v>
      </c>
      <c r="C29" s="10" t="s">
        <v>14</v>
      </c>
      <c r="D29" s="10" t="s">
        <v>15</v>
      </c>
    </row>
    <row r="30" spans="1:4" ht="15">
      <c r="A30" s="5" t="s">
        <v>8</v>
      </c>
      <c r="B30" s="8">
        <v>31532</v>
      </c>
      <c r="C30" s="8">
        <v>42150</v>
      </c>
      <c r="D30" s="8">
        <v>2253607</v>
      </c>
    </row>
    <row r="31" spans="1:4" ht="15">
      <c r="A31" s="3" t="s">
        <v>9</v>
      </c>
      <c r="B31" s="8">
        <v>4593</v>
      </c>
      <c r="C31" s="8">
        <v>4694</v>
      </c>
      <c r="D31" s="8">
        <v>20982</v>
      </c>
    </row>
    <row r="32" spans="1:4" ht="15">
      <c r="A32" s="5" t="s">
        <v>10</v>
      </c>
      <c r="B32" s="8">
        <v>754</v>
      </c>
      <c r="C32" s="8">
        <v>8211</v>
      </c>
      <c r="D32" s="8">
        <v>106301</v>
      </c>
    </row>
    <row r="33" spans="1:4" ht="15">
      <c r="A33" s="6" t="s">
        <v>11</v>
      </c>
      <c r="B33" s="8">
        <v>969</v>
      </c>
      <c r="C33" s="8">
        <v>13668</v>
      </c>
      <c r="D33" s="8">
        <v>122634</v>
      </c>
    </row>
    <row r="34" spans="1:4" ht="15">
      <c r="A34" s="3" t="s">
        <v>7</v>
      </c>
      <c r="B34" s="8">
        <v>37848</v>
      </c>
      <c r="C34" s="8">
        <v>68723</v>
      </c>
      <c r="D34" s="8">
        <v>2503524</v>
      </c>
    </row>
    <row r="38" ht="15.75" thickBot="1"/>
    <row r="39" ht="15.75" thickBot="1">
      <c r="A39" s="11" t="s">
        <v>5</v>
      </c>
    </row>
    <row r="40" spans="1:3" ht="15.75" thickBot="1">
      <c r="A40" s="11">
        <v>2012</v>
      </c>
      <c r="B40" s="14">
        <f>SUM(C40:C40)</f>
        <v>262373296.75</v>
      </c>
      <c r="C40" s="13">
        <v>262373296.75</v>
      </c>
    </row>
    <row r="41" spans="1:3" ht="15.75" thickBot="1">
      <c r="A41" s="11">
        <v>2013</v>
      </c>
      <c r="B41" s="14">
        <f>SUM(C41:C41)</f>
        <v>115930454.64</v>
      </c>
      <c r="C41" s="13">
        <v>115930454.64</v>
      </c>
    </row>
    <row r="44" ht="15.75" thickBot="1"/>
    <row r="45" spans="1:4" ht="60.75" thickBot="1">
      <c r="A45" s="11">
        <v>2012</v>
      </c>
      <c r="B45" s="13"/>
      <c r="C45" s="12" t="s">
        <v>17</v>
      </c>
      <c r="D45" s="12" t="s">
        <v>18</v>
      </c>
    </row>
    <row r="46" spans="1:4" ht="15.75" thickBot="1">
      <c r="A46" s="11">
        <v>2013</v>
      </c>
      <c r="B46" s="13"/>
      <c r="C46" s="13">
        <v>115930454.64</v>
      </c>
      <c r="D46" s="32" t="e">
        <f>(#REF!-C46)</f>
        <v>#REF!</v>
      </c>
    </row>
    <row r="47" spans="1:4" ht="15.75" thickBot="1">
      <c r="A47" s="63" t="s">
        <v>8</v>
      </c>
      <c r="B47" s="11">
        <v>2012</v>
      </c>
      <c r="C47" s="13">
        <v>318239174.93</v>
      </c>
      <c r="D47" s="13">
        <v>215714931.87</v>
      </c>
    </row>
    <row r="48" spans="1:4" ht="15.75" thickBot="1">
      <c r="A48" s="64"/>
      <c r="B48" s="11">
        <v>2013</v>
      </c>
      <c r="C48" s="13">
        <v>180096753.21</v>
      </c>
      <c r="D48" s="13">
        <v>106937479.44</v>
      </c>
    </row>
    <row r="49" spans="1:4" ht="15.75" thickBot="1">
      <c r="A49" s="15"/>
      <c r="B49" s="11"/>
      <c r="C49" s="13">
        <f>SUM(C46:C48)</f>
        <v>614266382.78</v>
      </c>
      <c r="D49" s="13" t="e">
        <f>SUM(D46:D48)</f>
        <v>#REF!</v>
      </c>
    </row>
    <row r="50" spans="1:4" ht="15.75" thickBot="1">
      <c r="A50" s="63" t="s">
        <v>9</v>
      </c>
      <c r="B50" s="11">
        <v>2012</v>
      </c>
      <c r="C50" s="13">
        <v>10920245.81</v>
      </c>
      <c r="D50" s="13">
        <v>7165545.19</v>
      </c>
    </row>
    <row r="51" spans="1:4" ht="15.75" thickBot="1">
      <c r="A51" s="64"/>
      <c r="B51" s="11">
        <v>2013</v>
      </c>
      <c r="C51" s="13">
        <v>5670916.84</v>
      </c>
      <c r="D51" s="13">
        <v>3396125.8</v>
      </c>
    </row>
    <row r="52" spans="1:4" ht="15.75" thickBot="1">
      <c r="A52" s="15"/>
      <c r="B52" s="11"/>
      <c r="C52" s="13">
        <f>SUM(C50:C51)</f>
        <v>16591162.65</v>
      </c>
      <c r="D52" s="13">
        <f>SUM(D50:D51)</f>
        <v>10561670.99</v>
      </c>
    </row>
    <row r="53" spans="1:4" ht="15.75" thickBot="1">
      <c r="A53" s="63" t="s">
        <v>10</v>
      </c>
      <c r="B53" s="11">
        <v>2012</v>
      </c>
      <c r="C53" s="13">
        <v>38473241.51</v>
      </c>
      <c r="D53" s="13">
        <v>13284459.48</v>
      </c>
    </row>
    <row r="54" spans="1:4" ht="15.75" thickBot="1">
      <c r="A54" s="64"/>
      <c r="B54" s="11">
        <v>2013</v>
      </c>
      <c r="C54" s="13">
        <v>10981675.11</v>
      </c>
      <c r="D54" s="13">
        <v>2691165.61</v>
      </c>
    </row>
    <row r="55" spans="1:4" ht="15.75" thickBot="1">
      <c r="A55" s="15"/>
      <c r="B55" s="11"/>
      <c r="C55" s="13">
        <f>SUM(C53:C54)</f>
        <v>49454916.62</v>
      </c>
      <c r="D55" s="13">
        <f>SUM(D53:D54)</f>
        <v>15975625.09</v>
      </c>
    </row>
    <row r="56" spans="1:4" ht="15.75" thickBot="1">
      <c r="A56" s="63" t="s">
        <v>11</v>
      </c>
      <c r="B56" s="11">
        <v>2012</v>
      </c>
      <c r="C56" s="13">
        <v>70569499.85</v>
      </c>
      <c r="D56" s="13">
        <v>26208360.21</v>
      </c>
    </row>
    <row r="57" spans="1:4" ht="15.75" thickBot="1">
      <c r="A57" s="64"/>
      <c r="B57" s="11">
        <v>2013</v>
      </c>
      <c r="C57" s="13">
        <v>10667258.64</v>
      </c>
      <c r="D57" s="13">
        <v>2905683.79</v>
      </c>
    </row>
    <row r="58" spans="1:4" ht="15">
      <c r="A58" s="16"/>
      <c r="B58" s="16"/>
      <c r="C58" s="17">
        <f>SUM(C56:C57)</f>
        <v>81236758.49</v>
      </c>
      <c r="D58" s="17">
        <f>SUM(D56:D57)</f>
        <v>29114044</v>
      </c>
    </row>
    <row r="61" spans="3:5" ht="15">
      <c r="C61" t="s">
        <v>19</v>
      </c>
      <c r="D61" t="s">
        <v>20</v>
      </c>
      <c r="E61" t="s">
        <v>21</v>
      </c>
    </row>
    <row r="62" spans="2:7" ht="15">
      <c r="B62" t="s">
        <v>8</v>
      </c>
      <c r="C62" s="18">
        <v>614266382.78</v>
      </c>
      <c r="D62" s="18">
        <v>414138560.47</v>
      </c>
      <c r="E62" s="19" t="e">
        <f>(D62/#REF!)*100</f>
        <v>#REF!</v>
      </c>
      <c r="G62" s="14">
        <f>(C62+D62)</f>
        <v>1028404943.25</v>
      </c>
    </row>
    <row r="63" spans="2:7" ht="15">
      <c r="B63" t="s">
        <v>9</v>
      </c>
      <c r="C63" s="18">
        <v>16591162.65</v>
      </c>
      <c r="D63" s="18">
        <v>10561670.99</v>
      </c>
      <c r="E63" s="19" t="e">
        <f>(D63/#REF!)*100</f>
        <v>#REF!</v>
      </c>
      <c r="G63" s="14">
        <f>(C63+D63)</f>
        <v>27152833.64</v>
      </c>
    </row>
    <row r="64" spans="2:7" ht="15">
      <c r="B64" t="s">
        <v>10</v>
      </c>
      <c r="C64" s="18">
        <v>49454916.62</v>
      </c>
      <c r="D64" s="18">
        <v>15975625.09</v>
      </c>
      <c r="E64" s="19" t="e">
        <f>(D64/#REF!)*100</f>
        <v>#REF!</v>
      </c>
      <c r="G64" s="14">
        <f>(C64+D64)</f>
        <v>65430541.70999999</v>
      </c>
    </row>
    <row r="65" spans="2:7" ht="15">
      <c r="B65" t="s">
        <v>11</v>
      </c>
      <c r="C65" s="18">
        <v>81236758.49</v>
      </c>
      <c r="D65" s="18">
        <v>29114044</v>
      </c>
      <c r="E65" s="19" t="e">
        <f>(D65/#REF!)*100</f>
        <v>#REF!</v>
      </c>
      <c r="G65" s="14">
        <f>(C65+D65)</f>
        <v>110350802.49</v>
      </c>
    </row>
    <row r="66" spans="2:7" ht="15">
      <c r="B66" t="s">
        <v>12</v>
      </c>
      <c r="C66" s="14">
        <f>SUM(C62:C65)</f>
        <v>761549220.54</v>
      </c>
      <c r="D66" s="14">
        <f>SUM(D62:D65)</f>
        <v>469789900.55</v>
      </c>
      <c r="E66" s="19" t="e">
        <f>(D66/#REF!)*100</f>
        <v>#REF!</v>
      </c>
      <c r="G66" s="14">
        <f>(C66+D66)</f>
        <v>1231339121.09</v>
      </c>
    </row>
    <row r="67" ht="15">
      <c r="D67" s="14">
        <f>(C66+D66)</f>
        <v>1231339121.09</v>
      </c>
    </row>
    <row r="70" spans="3:5" ht="15.75" thickBot="1">
      <c r="C70" t="s">
        <v>19</v>
      </c>
      <c r="D70" t="s">
        <v>20</v>
      </c>
      <c r="E70" t="s">
        <v>21</v>
      </c>
    </row>
    <row r="71" spans="2:5" ht="15.75" thickBot="1">
      <c r="B71" t="s">
        <v>8</v>
      </c>
      <c r="C71" s="13">
        <v>318239174.93</v>
      </c>
      <c r="D71" s="13">
        <v>215714931.87</v>
      </c>
      <c r="E71" s="19" t="e">
        <f>(D71/#REF!)*100</f>
        <v>#REF!</v>
      </c>
    </row>
    <row r="72" spans="2:5" ht="15.75" thickBot="1">
      <c r="B72" t="s">
        <v>9</v>
      </c>
      <c r="C72" s="13">
        <v>10920245.81</v>
      </c>
      <c r="D72" s="13">
        <v>7165545.19</v>
      </c>
      <c r="E72" s="19" t="e">
        <f>(D72/#REF!)*100</f>
        <v>#REF!</v>
      </c>
    </row>
    <row r="73" spans="2:5" ht="15.75" thickBot="1">
      <c r="B73" t="s">
        <v>10</v>
      </c>
      <c r="C73" s="13">
        <v>38473241.51</v>
      </c>
      <c r="D73" s="13">
        <v>13284459.48</v>
      </c>
      <c r="E73" s="19" t="e">
        <f>(D73/#REF!)*100</f>
        <v>#REF!</v>
      </c>
    </row>
    <row r="74" spans="2:5" ht="15.75" thickBot="1">
      <c r="B74" t="s">
        <v>11</v>
      </c>
      <c r="C74" s="13">
        <v>70569499.85</v>
      </c>
      <c r="D74" s="13">
        <v>26208360.21</v>
      </c>
      <c r="E74" s="19" t="e">
        <f>(D74/#REF!)*100</f>
        <v>#REF!</v>
      </c>
    </row>
    <row r="75" spans="2:5" ht="15">
      <c r="B75" t="s">
        <v>12</v>
      </c>
      <c r="C75" s="14">
        <f>SUM(C71:C74)</f>
        <v>438202162.1</v>
      </c>
      <c r="D75" s="14">
        <f>SUM(D71:D74)</f>
        <v>262373296.75</v>
      </c>
      <c r="E75" s="19" t="e">
        <f>(D75/#REF!)*100</f>
        <v>#REF!</v>
      </c>
    </row>
    <row r="81" spans="3:7" ht="15.75" thickBot="1">
      <c r="C81" t="s">
        <v>32</v>
      </c>
      <c r="D81" t="s">
        <v>33</v>
      </c>
      <c r="E81" t="s">
        <v>34</v>
      </c>
      <c r="F81" t="s">
        <v>35</v>
      </c>
      <c r="G81" t="s">
        <v>36</v>
      </c>
    </row>
    <row r="82" spans="2:9" ht="15.75" thickBot="1">
      <c r="B82" s="11" t="s">
        <v>22</v>
      </c>
      <c r="C82" s="20">
        <v>3139</v>
      </c>
      <c r="D82" s="20">
        <v>1242</v>
      </c>
      <c r="E82" s="20">
        <v>2804</v>
      </c>
      <c r="F82" s="10" t="e">
        <f>(#REF!+D82)</f>
        <v>#REF!</v>
      </c>
      <c r="G82" s="10">
        <f>(C82+E82)</f>
        <v>5943</v>
      </c>
      <c r="H82" s="19" t="e">
        <f>(F82/F$90)*100</f>
        <v>#REF!</v>
      </c>
      <c r="I82" s="19">
        <f>(G82/G$90)*100</f>
        <v>2.5954345158289627</v>
      </c>
    </row>
    <row r="83" spans="2:9" ht="15.75" thickBot="1">
      <c r="B83" s="11" t="s">
        <v>23</v>
      </c>
      <c r="C83" s="20">
        <v>13721</v>
      </c>
      <c r="D83" s="20">
        <v>5095</v>
      </c>
      <c r="E83" s="20">
        <v>14080</v>
      </c>
      <c r="F83" s="10" t="e">
        <f>(#REF!+D83)</f>
        <v>#REF!</v>
      </c>
      <c r="G83" s="10">
        <f aca="true" t="shared" si="0" ref="G83:G89">(C83+E83)</f>
        <v>27801</v>
      </c>
      <c r="H83" s="19" t="e">
        <f aca="true" t="shared" si="1" ref="H83:I90">(F83/F$90)*100</f>
        <v>#REF!</v>
      </c>
      <c r="I83" s="19">
        <f t="shared" si="1"/>
        <v>12.141288065717818</v>
      </c>
    </row>
    <row r="84" spans="2:9" ht="15.75" thickBot="1">
      <c r="B84" s="11" t="s">
        <v>24</v>
      </c>
      <c r="C84" s="20">
        <v>15109</v>
      </c>
      <c r="D84" s="20">
        <v>2911</v>
      </c>
      <c r="E84" s="20">
        <v>11007</v>
      </c>
      <c r="F84" s="10" t="e">
        <f>(#REF!+D84)</f>
        <v>#REF!</v>
      </c>
      <c r="G84" s="10">
        <f t="shared" si="0"/>
        <v>26116</v>
      </c>
      <c r="H84" s="19" t="e">
        <f t="shared" si="1"/>
        <v>#REF!</v>
      </c>
      <c r="I84" s="19">
        <f t="shared" si="1"/>
        <v>11.40541272343752</v>
      </c>
    </row>
    <row r="85" spans="2:9" ht="15.75" thickBot="1">
      <c r="B85" s="11" t="s">
        <v>25</v>
      </c>
      <c r="C85" s="20">
        <v>16399</v>
      </c>
      <c r="D85" s="20">
        <v>2315</v>
      </c>
      <c r="E85" s="20">
        <v>12719</v>
      </c>
      <c r="F85" s="10" t="e">
        <f>(#REF!+D85)</f>
        <v>#REF!</v>
      </c>
      <c r="G85" s="10">
        <f t="shared" si="0"/>
        <v>29118</v>
      </c>
      <c r="H85" s="19" t="e">
        <f t="shared" si="1"/>
        <v>#REF!</v>
      </c>
      <c r="I85" s="19">
        <f t="shared" si="1"/>
        <v>12.716449980129182</v>
      </c>
    </row>
    <row r="86" spans="2:9" ht="15.75" thickBot="1">
      <c r="B86" s="11" t="s">
        <v>26</v>
      </c>
      <c r="C86" s="20">
        <v>23611</v>
      </c>
      <c r="D86" s="20">
        <v>2183</v>
      </c>
      <c r="E86" s="20">
        <v>19581</v>
      </c>
      <c r="F86" s="10" t="e">
        <f>(#REF!+D86)</f>
        <v>#REF!</v>
      </c>
      <c r="G86" s="10">
        <f t="shared" si="0"/>
        <v>43192</v>
      </c>
      <c r="H86" s="19" t="e">
        <f t="shared" si="1"/>
        <v>#REF!</v>
      </c>
      <c r="I86" s="19">
        <f t="shared" si="1"/>
        <v>18.862865153573036</v>
      </c>
    </row>
    <row r="87" spans="2:9" ht="15.75" thickBot="1">
      <c r="B87" s="11" t="s">
        <v>27</v>
      </c>
      <c r="C87" s="20">
        <v>17746</v>
      </c>
      <c r="D87" s="21">
        <v>696</v>
      </c>
      <c r="E87" s="20">
        <v>10857</v>
      </c>
      <c r="F87" s="10" t="e">
        <f>(#REF!+D87)</f>
        <v>#REF!</v>
      </c>
      <c r="G87" s="10">
        <f t="shared" si="0"/>
        <v>28603</v>
      </c>
      <c r="H87" s="19" t="e">
        <f t="shared" si="1"/>
        <v>#REF!</v>
      </c>
      <c r="I87" s="19">
        <f t="shared" si="1"/>
        <v>12.491538525366956</v>
      </c>
    </row>
    <row r="88" spans="2:9" ht="15.75" thickBot="1">
      <c r="B88" s="11" t="s">
        <v>28</v>
      </c>
      <c r="C88" s="20">
        <v>22655</v>
      </c>
      <c r="D88" s="21">
        <v>502</v>
      </c>
      <c r="E88" s="20">
        <v>13596</v>
      </c>
      <c r="F88" s="10" t="e">
        <f>(#REF!+D88)</f>
        <v>#REF!</v>
      </c>
      <c r="G88" s="10">
        <f t="shared" si="0"/>
        <v>36251</v>
      </c>
      <c r="H88" s="19" t="e">
        <f t="shared" si="1"/>
        <v>#REF!</v>
      </c>
      <c r="I88" s="19">
        <f t="shared" si="1"/>
        <v>15.831582808903875</v>
      </c>
    </row>
    <row r="89" spans="2:9" ht="15.75" thickBot="1">
      <c r="B89" s="11" t="s">
        <v>29</v>
      </c>
      <c r="C89" s="20">
        <v>21705</v>
      </c>
      <c r="D89" s="21">
        <v>111</v>
      </c>
      <c r="E89" s="20">
        <v>10250</v>
      </c>
      <c r="F89" s="10" t="e">
        <f>(#REF!+D89)</f>
        <v>#REF!</v>
      </c>
      <c r="G89" s="10">
        <f t="shared" si="0"/>
        <v>31955</v>
      </c>
      <c r="H89" s="19" t="e">
        <f t="shared" si="1"/>
        <v>#REF!</v>
      </c>
      <c r="I89" s="19">
        <f t="shared" si="1"/>
        <v>13.955428227042654</v>
      </c>
    </row>
    <row r="90" spans="2:9" ht="15.75" thickBot="1">
      <c r="B90" s="11" t="s">
        <v>30</v>
      </c>
      <c r="C90" s="20">
        <v>94894</v>
      </c>
      <c r="F90" s="10" t="e">
        <f>SUM(F82:F89)</f>
        <v>#REF!</v>
      </c>
      <c r="G90" s="10">
        <f>SUM(G82:G89)</f>
        <v>228979</v>
      </c>
      <c r="H90" s="19" t="e">
        <f t="shared" si="1"/>
        <v>#REF!</v>
      </c>
      <c r="I90" s="19">
        <f t="shared" si="1"/>
        <v>100</v>
      </c>
    </row>
    <row r="91" spans="2:3" ht="15.75" thickBot="1">
      <c r="B91" s="11" t="s">
        <v>31</v>
      </c>
      <c r="C91" s="21"/>
    </row>
    <row r="92" spans="2:3" ht="15.75" thickBot="1">
      <c r="B92" s="24" t="s">
        <v>22</v>
      </c>
      <c r="C92" s="22">
        <v>2.5954345158289627</v>
      </c>
    </row>
    <row r="93" spans="2:3" ht="15.75" thickBot="1">
      <c r="B93" s="24" t="s">
        <v>23</v>
      </c>
      <c r="C93" s="22">
        <v>12.141288065717818</v>
      </c>
    </row>
    <row r="94" spans="2:3" ht="15.75" thickBot="1">
      <c r="B94" s="24" t="s">
        <v>24</v>
      </c>
      <c r="C94" s="22">
        <v>11.40541272343752</v>
      </c>
    </row>
    <row r="95" spans="2:3" ht="15.75" thickBot="1">
      <c r="B95" s="24" t="s">
        <v>25</v>
      </c>
      <c r="C95" s="22">
        <v>12.716449980129182</v>
      </c>
    </row>
    <row r="96" spans="2:3" ht="15.75" thickBot="1">
      <c r="B96" s="24" t="s">
        <v>26</v>
      </c>
      <c r="C96" s="22">
        <v>18.862865153573036</v>
      </c>
    </row>
    <row r="97" spans="2:3" ht="15.75" thickBot="1">
      <c r="B97" s="24" t="s">
        <v>27</v>
      </c>
      <c r="C97" s="22">
        <v>12.491538525366956</v>
      </c>
    </row>
    <row r="98" spans="2:3" ht="15.75" thickBot="1">
      <c r="B98" s="24" t="s">
        <v>28</v>
      </c>
      <c r="C98" s="22">
        <v>15.831582808903875</v>
      </c>
    </row>
    <row r="99" spans="2:3" ht="15.75" thickBot="1">
      <c r="B99" s="24" t="s">
        <v>29</v>
      </c>
      <c r="C99" s="22">
        <v>13.955428227042654</v>
      </c>
    </row>
    <row r="100" spans="2:3" ht="15">
      <c r="B100" s="23"/>
      <c r="C100" s="22">
        <v>100</v>
      </c>
    </row>
    <row r="109" ht="15.75" thickBot="1"/>
    <row r="110" spans="2:4" ht="15.75" thickBot="1">
      <c r="B110" s="25"/>
      <c r="C110" s="26" t="s">
        <v>37</v>
      </c>
      <c r="D110" s="26" t="s">
        <v>38</v>
      </c>
    </row>
    <row r="111" spans="2:4" ht="15.75" thickBot="1">
      <c r="B111" s="27" t="s">
        <v>39</v>
      </c>
      <c r="C111" s="28" t="e">
        <f>(#REF!/$E$126)</f>
        <v>#REF!</v>
      </c>
      <c r="D111" s="28" t="e">
        <f>(#REF!/$F$126)</f>
        <v>#REF!</v>
      </c>
    </row>
    <row r="112" spans="2:4" ht="15.75" thickBot="1">
      <c r="B112" s="27" t="s">
        <v>40</v>
      </c>
      <c r="C112" s="28" t="e">
        <f>(#REF!/$E$126)</f>
        <v>#REF!</v>
      </c>
      <c r="D112" s="28" t="e">
        <f>(#REF!/$F$126)</f>
        <v>#REF!</v>
      </c>
    </row>
    <row r="113" spans="2:4" ht="15.75" thickBot="1">
      <c r="B113" s="29" t="s">
        <v>41</v>
      </c>
      <c r="C113" s="28" t="e">
        <f>(#REF!/$E$126)</f>
        <v>#REF!</v>
      </c>
      <c r="D113" s="28" t="e">
        <f>(#REF!/$F$126)</f>
        <v>#REF!</v>
      </c>
    </row>
    <row r="117" ht="15.75" thickBot="1"/>
    <row r="118" spans="3:4" ht="15.75" thickBot="1">
      <c r="C118" s="30"/>
      <c r="D118" s="30"/>
    </row>
    <row r="119" ht="15">
      <c r="B119" t="s">
        <v>42</v>
      </c>
    </row>
    <row r="120" ht="15">
      <c r="B120" t="s">
        <v>43</v>
      </c>
    </row>
    <row r="121" ht="15">
      <c r="B121" t="s">
        <v>44</v>
      </c>
    </row>
    <row r="125" spans="4:6" ht="15.75" thickBot="1">
      <c r="D125" t="s">
        <v>45</v>
      </c>
      <c r="E125" t="s">
        <v>46</v>
      </c>
      <c r="F125" t="s">
        <v>47</v>
      </c>
    </row>
    <row r="126" spans="4:6" ht="15.75" thickBot="1">
      <c r="D126" s="31">
        <v>37848</v>
      </c>
      <c r="E126" s="31">
        <v>68723</v>
      </c>
      <c r="F126" s="31">
        <v>2503524</v>
      </c>
    </row>
    <row r="128" ht="15">
      <c r="C128" t="s">
        <v>161</v>
      </c>
    </row>
    <row r="130" spans="2:4" ht="15">
      <c r="B130" s="5" t="s">
        <v>71</v>
      </c>
      <c r="C130" s="19">
        <f>SUM(C131:C134)</f>
        <v>1113791856.2199998</v>
      </c>
      <c r="D130">
        <v>100</v>
      </c>
    </row>
    <row r="131" spans="2:4" ht="15">
      <c r="B131" s="3" t="s">
        <v>66</v>
      </c>
      <c r="C131" s="19">
        <v>708627603.1899999</v>
      </c>
      <c r="D131" s="19">
        <f>(C131/C$130)*100</f>
        <v>63.62298298669097</v>
      </c>
    </row>
    <row r="132" spans="2:4" ht="15">
      <c r="B132" s="5" t="s">
        <v>67</v>
      </c>
      <c r="C132" s="19">
        <v>96857588.37</v>
      </c>
      <c r="D132" s="19">
        <f>(C132/C$130)*100</f>
        <v>8.696201882703331</v>
      </c>
    </row>
    <row r="133" spans="2:4" ht="15">
      <c r="B133" s="3" t="s">
        <v>10</v>
      </c>
      <c r="C133" s="19">
        <v>50400095.42</v>
      </c>
      <c r="D133" s="19">
        <f>(C133/C$130)*100</f>
        <v>4.525091033709696</v>
      </c>
    </row>
    <row r="134" spans="2:4" ht="15">
      <c r="B134" s="5" t="s">
        <v>11</v>
      </c>
      <c r="C134" s="19">
        <v>257906569.23999998</v>
      </c>
      <c r="D134" s="19">
        <f>(C134/C$130)*100</f>
        <v>23.155724096896023</v>
      </c>
    </row>
    <row r="135" spans="2:4" ht="15">
      <c r="B135" s="3" t="s">
        <v>68</v>
      </c>
      <c r="C135" s="19">
        <f>SUM(C136:C140)</f>
        <v>1120081790.6299999</v>
      </c>
      <c r="D135" s="19">
        <v>100</v>
      </c>
    </row>
    <row r="136" spans="2:4" ht="15">
      <c r="B136" s="5" t="s">
        <v>67</v>
      </c>
      <c r="C136" s="19">
        <v>131464964.69</v>
      </c>
      <c r="D136" s="19">
        <f>(C136/C$135)*100</f>
        <v>11.737086147615736</v>
      </c>
    </row>
    <row r="137" spans="2:4" ht="15">
      <c r="B137" s="3" t="s">
        <v>69</v>
      </c>
      <c r="C137" s="19">
        <v>187797262.65</v>
      </c>
      <c r="D137" s="19">
        <f>(C137/C$135)*100</f>
        <v>16.766388331728148</v>
      </c>
    </row>
    <row r="138" spans="2:4" ht="15">
      <c r="B138" s="5" t="s">
        <v>70</v>
      </c>
      <c r="C138" s="19">
        <v>299305168.45</v>
      </c>
      <c r="D138" s="19">
        <f>(C138/C$135)*100</f>
        <v>26.72172433779619</v>
      </c>
    </row>
    <row r="139" spans="2:4" ht="15">
      <c r="B139" s="3" t="s">
        <v>10</v>
      </c>
      <c r="C139" s="19">
        <v>158037082.64</v>
      </c>
      <c r="D139" s="19">
        <f>(C139/C$135)*100</f>
        <v>14.109423433364688</v>
      </c>
    </row>
    <row r="140" spans="2:4" ht="15">
      <c r="B140" s="34" t="s">
        <v>11</v>
      </c>
      <c r="C140" s="19">
        <v>343477312.2</v>
      </c>
      <c r="D140" s="19">
        <f>(C140/C$135)*100</f>
        <v>30.665377749495253</v>
      </c>
    </row>
    <row r="146" ht="15">
      <c r="C146" t="s">
        <v>161</v>
      </c>
    </row>
    <row r="147" spans="2:3" ht="15">
      <c r="B147" s="2" t="s">
        <v>72</v>
      </c>
      <c r="C147" s="2" t="s">
        <v>4</v>
      </c>
    </row>
    <row r="148" spans="2:6" ht="15">
      <c r="B148" s="5" t="s">
        <v>73</v>
      </c>
      <c r="C148" s="8">
        <v>14257</v>
      </c>
      <c r="D148" s="36">
        <v>952876</v>
      </c>
      <c r="E148" s="36">
        <f>(C148/C$158)*100</f>
        <v>27.32901395491489</v>
      </c>
      <c r="F148" s="36">
        <f>(D148/D$158)*100</f>
        <v>22.001440323659523</v>
      </c>
    </row>
    <row r="149" spans="2:6" ht="15">
      <c r="B149" s="3" t="s">
        <v>74</v>
      </c>
      <c r="C149" s="8">
        <v>3798</v>
      </c>
      <c r="D149" s="36">
        <v>302547</v>
      </c>
      <c r="E149" s="36">
        <f aca="true" t="shared" si="2" ref="E149:E158">(C149/C$158)*100</f>
        <v>7.280325103511731</v>
      </c>
      <c r="F149" s="36">
        <f aca="true" t="shared" si="3" ref="F149:F158">(D149/D$158)*100</f>
        <v>6.985662106719255</v>
      </c>
    </row>
    <row r="150" spans="2:6" ht="15">
      <c r="B150" s="5" t="s">
        <v>31</v>
      </c>
      <c r="C150" s="8">
        <v>6</v>
      </c>
      <c r="D150" s="36">
        <v>6834</v>
      </c>
      <c r="E150" s="36">
        <f t="shared" si="2"/>
        <v>0.011501303481061187</v>
      </c>
      <c r="F150" s="36">
        <f t="shared" si="3"/>
        <v>0.15779371415786436</v>
      </c>
    </row>
    <row r="151" spans="2:6" ht="15">
      <c r="B151" s="3" t="s">
        <v>75</v>
      </c>
      <c r="C151" s="8">
        <v>640</v>
      </c>
      <c r="D151" s="36">
        <v>50758</v>
      </c>
      <c r="E151" s="36">
        <f t="shared" si="2"/>
        <v>1.2268057046465266</v>
      </c>
      <c r="F151" s="36">
        <f t="shared" si="3"/>
        <v>1.1719773695090547</v>
      </c>
    </row>
    <row r="152" spans="2:6" ht="15">
      <c r="B152" s="5" t="s">
        <v>76</v>
      </c>
      <c r="C152" s="8">
        <v>6619</v>
      </c>
      <c r="D152" s="36">
        <v>991874</v>
      </c>
      <c r="E152" s="36">
        <f t="shared" si="2"/>
        <v>12.687854623524</v>
      </c>
      <c r="F152" s="36">
        <f t="shared" si="3"/>
        <v>22.90188505071957</v>
      </c>
    </row>
    <row r="153" spans="2:6" ht="15">
      <c r="B153" s="3" t="s">
        <v>77</v>
      </c>
      <c r="C153" s="8">
        <v>931</v>
      </c>
      <c r="D153" s="36">
        <v>140752</v>
      </c>
      <c r="E153" s="36">
        <f t="shared" si="2"/>
        <v>1.7846189234779941</v>
      </c>
      <c r="F153" s="36">
        <f t="shared" si="3"/>
        <v>3.2498947695562954</v>
      </c>
    </row>
    <row r="154" spans="2:6" ht="15">
      <c r="B154" s="5" t="s">
        <v>78</v>
      </c>
      <c r="C154" s="8">
        <v>839</v>
      </c>
      <c r="D154" s="36">
        <v>149582</v>
      </c>
      <c r="E154" s="36">
        <f t="shared" si="2"/>
        <v>1.6082656034350562</v>
      </c>
      <c r="F154" s="36">
        <f t="shared" si="3"/>
        <v>3.453775146497171</v>
      </c>
    </row>
    <row r="155" spans="2:6" ht="15">
      <c r="B155" s="3" t="s">
        <v>79</v>
      </c>
      <c r="C155" s="8">
        <v>22824</v>
      </c>
      <c r="D155" s="36">
        <v>1602792</v>
      </c>
      <c r="E155" s="36">
        <f t="shared" si="2"/>
        <v>43.750958441956755</v>
      </c>
      <c r="F155" s="36">
        <f t="shared" si="3"/>
        <v>37.007682572799496</v>
      </c>
    </row>
    <row r="156" spans="2:6" ht="15">
      <c r="B156" s="5" t="s">
        <v>80</v>
      </c>
      <c r="C156" s="8">
        <v>105</v>
      </c>
      <c r="D156" s="36">
        <v>32075</v>
      </c>
      <c r="E156" s="36">
        <f t="shared" si="2"/>
        <v>0.2012728109185708</v>
      </c>
      <c r="F156" s="36">
        <f t="shared" si="3"/>
        <v>0.7405960464754902</v>
      </c>
    </row>
    <row r="157" spans="2:6" ht="15">
      <c r="B157" s="6" t="s">
        <v>81</v>
      </c>
      <c r="C157" s="8">
        <v>2149</v>
      </c>
      <c r="D157" s="36">
        <v>100881</v>
      </c>
      <c r="E157" s="36">
        <f t="shared" si="2"/>
        <v>4.119383530133415</v>
      </c>
      <c r="F157" s="36">
        <f t="shared" si="3"/>
        <v>2.3292928999062794</v>
      </c>
    </row>
    <row r="158" spans="3:6" ht="15">
      <c r="C158" s="10">
        <f>SUM(C148:C157)</f>
        <v>52168</v>
      </c>
      <c r="D158" s="36">
        <f>SUM(D148:D157)</f>
        <v>4330971</v>
      </c>
      <c r="E158" s="36">
        <f t="shared" si="2"/>
        <v>100</v>
      </c>
      <c r="F158" s="36">
        <f t="shared" si="3"/>
        <v>100</v>
      </c>
    </row>
    <row r="160" ht="15">
      <c r="C160" t="s">
        <v>161</v>
      </c>
    </row>
    <row r="162" ht="15">
      <c r="B162" s="2" t="s">
        <v>82</v>
      </c>
    </row>
    <row r="163" spans="2:4" ht="15">
      <c r="B163" s="5" t="s">
        <v>83</v>
      </c>
      <c r="C163" s="40">
        <v>0.21627212675427257</v>
      </c>
      <c r="D163" s="19">
        <f>(C163/C$183)*100</f>
        <v>0.21627212675427257</v>
      </c>
    </row>
    <row r="164" spans="2:4" ht="15">
      <c r="B164" s="5" t="s">
        <v>84</v>
      </c>
      <c r="C164" s="40">
        <v>0.49601542114295116</v>
      </c>
      <c r="D164" s="19">
        <f aca="true" t="shared" si="4" ref="D164:D182">(C164/C$183)*100</f>
        <v>0.49601542114295116</v>
      </c>
    </row>
    <row r="165" spans="2:4" ht="15">
      <c r="B165" s="3" t="s">
        <v>85</v>
      </c>
      <c r="C165" s="40">
        <v>0.8580361550577117</v>
      </c>
      <c r="D165" s="19">
        <f t="shared" si="4"/>
        <v>0.8580361550577117</v>
      </c>
    </row>
    <row r="166" spans="2:4" ht="15">
      <c r="B166" s="5" t="s">
        <v>86</v>
      </c>
      <c r="C166" s="40">
        <v>1.213004537013094</v>
      </c>
      <c r="D166" s="19">
        <f t="shared" si="4"/>
        <v>1.213004537013094</v>
      </c>
    </row>
    <row r="167" spans="2:4" ht="15">
      <c r="B167" s="3" t="s">
        <v>87</v>
      </c>
      <c r="C167" s="40">
        <v>1.5703237029549355</v>
      </c>
      <c r="D167" s="19">
        <f t="shared" si="4"/>
        <v>1.5703237029549355</v>
      </c>
    </row>
    <row r="168" spans="2:4" ht="15">
      <c r="B168" s="3" t="s">
        <v>88</v>
      </c>
      <c r="C168" s="40">
        <v>1.7207738780883424</v>
      </c>
      <c r="D168" s="19">
        <f t="shared" si="4"/>
        <v>1.7207738780883424</v>
      </c>
    </row>
    <row r="169" spans="2:4" ht="15">
      <c r="B169" s="5" t="s">
        <v>89</v>
      </c>
      <c r="C169" s="40">
        <v>1.911187380991561</v>
      </c>
      <c r="D169" s="19">
        <f t="shared" si="4"/>
        <v>1.911187380991561</v>
      </c>
    </row>
    <row r="170" spans="2:4" ht="15">
      <c r="B170" s="3" t="s">
        <v>91</v>
      </c>
      <c r="C170" s="40">
        <v>1.9158889489644795</v>
      </c>
      <c r="D170" s="19">
        <f t="shared" si="4"/>
        <v>1.9158889489644795</v>
      </c>
    </row>
    <row r="171" spans="2:4" ht="15">
      <c r="B171" s="5" t="s">
        <v>90</v>
      </c>
      <c r="C171" s="40">
        <v>1.9182397329509393</v>
      </c>
      <c r="D171" s="19">
        <f t="shared" si="4"/>
        <v>1.9182397329509393</v>
      </c>
    </row>
    <row r="172" spans="2:4" ht="15">
      <c r="B172" s="5" t="s">
        <v>92</v>
      </c>
      <c r="C172" s="40">
        <v>2.306119090716754</v>
      </c>
      <c r="D172" s="19">
        <f t="shared" si="4"/>
        <v>2.306119090716754</v>
      </c>
    </row>
    <row r="173" spans="2:4" ht="15">
      <c r="B173" s="3" t="s">
        <v>93</v>
      </c>
      <c r="C173" s="40">
        <v>2.712804720374245</v>
      </c>
      <c r="D173" s="19">
        <f t="shared" si="4"/>
        <v>2.712804720374245</v>
      </c>
    </row>
    <row r="174" spans="2:4" ht="15">
      <c r="B174" s="3" t="s">
        <v>95</v>
      </c>
      <c r="C174" s="40">
        <v>2.7833282399680295</v>
      </c>
      <c r="D174" s="19">
        <f t="shared" si="4"/>
        <v>2.7833282399680295</v>
      </c>
    </row>
    <row r="175" spans="2:4" ht="15">
      <c r="B175" s="5" t="s">
        <v>94</v>
      </c>
      <c r="C175" s="40">
        <v>3.2981499330026565</v>
      </c>
      <c r="D175" s="19">
        <f t="shared" si="4"/>
        <v>3.2981499330026565</v>
      </c>
    </row>
    <row r="176" spans="2:4" ht="15">
      <c r="B176" s="3" t="s">
        <v>96</v>
      </c>
      <c r="C176" s="40">
        <v>3.914055337455041</v>
      </c>
      <c r="D176" s="19">
        <f t="shared" si="4"/>
        <v>3.914055337455041</v>
      </c>
    </row>
    <row r="177" spans="2:4" ht="15">
      <c r="B177" s="3" t="s">
        <v>97</v>
      </c>
      <c r="C177" s="40">
        <v>5.646583135475681</v>
      </c>
      <c r="D177" s="19">
        <f t="shared" si="4"/>
        <v>5.646583135475681</v>
      </c>
    </row>
    <row r="178" spans="2:4" ht="15">
      <c r="B178" s="5" t="s">
        <v>98</v>
      </c>
      <c r="C178" s="40">
        <v>7.240414678295211</v>
      </c>
      <c r="D178" s="19">
        <f t="shared" si="4"/>
        <v>7.240414678295211</v>
      </c>
    </row>
    <row r="179" spans="2:4" ht="15">
      <c r="B179" s="3" t="s">
        <v>99</v>
      </c>
      <c r="C179" s="40">
        <v>10.113072709748701</v>
      </c>
      <c r="D179" s="19">
        <f t="shared" si="4"/>
        <v>10.113072709748701</v>
      </c>
    </row>
    <row r="180" spans="2:4" ht="15">
      <c r="B180" s="5" t="s">
        <v>100</v>
      </c>
      <c r="C180" s="40">
        <v>10.270575236841486</v>
      </c>
      <c r="D180" s="19">
        <f t="shared" si="4"/>
        <v>10.270575236841486</v>
      </c>
    </row>
    <row r="181" spans="2:4" ht="15">
      <c r="B181" s="3" t="s">
        <v>101</v>
      </c>
      <c r="C181" s="40">
        <v>16.434330849338256</v>
      </c>
      <c r="D181" s="19">
        <f t="shared" si="4"/>
        <v>16.434330849338256</v>
      </c>
    </row>
    <row r="182" spans="2:4" ht="15">
      <c r="B182" s="5" t="s">
        <v>102</v>
      </c>
      <c r="C182" s="40">
        <v>23.460824184865654</v>
      </c>
      <c r="D182" s="19">
        <f t="shared" si="4"/>
        <v>23.460824184865654</v>
      </c>
    </row>
    <row r="183" ht="15">
      <c r="C183" s="37">
        <f>SUM(C163:C182)</f>
        <v>100</v>
      </c>
    </row>
    <row r="186" ht="15">
      <c r="C186" t="s">
        <v>161</v>
      </c>
    </row>
    <row r="187" ht="15">
      <c r="B187" s="2" t="s">
        <v>103</v>
      </c>
    </row>
    <row r="188" spans="2:4" ht="15">
      <c r="B188" s="5" t="s">
        <v>105</v>
      </c>
      <c r="C188">
        <v>1531</v>
      </c>
      <c r="D188" s="19">
        <f>(C188/C$199)*100</f>
        <v>0.564224274542466</v>
      </c>
    </row>
    <row r="189" spans="2:4" ht="15">
      <c r="B189" s="3" t="s">
        <v>106</v>
      </c>
      <c r="C189">
        <v>1613</v>
      </c>
      <c r="D189" s="19">
        <f aca="true" t="shared" si="5" ref="D189:D198">(C189/C$199)*100</f>
        <v>0.5944439940150213</v>
      </c>
    </row>
    <row r="190" spans="2:4" ht="15">
      <c r="B190" s="5" t="s">
        <v>31</v>
      </c>
      <c r="C190">
        <v>3779</v>
      </c>
      <c r="D190" s="19">
        <f t="shared" si="5"/>
        <v>1.3926868278876414</v>
      </c>
    </row>
    <row r="191" spans="2:4" ht="15">
      <c r="B191" s="3" t="s">
        <v>107</v>
      </c>
      <c r="C191">
        <v>46671</v>
      </c>
      <c r="D191" s="19">
        <f t="shared" si="5"/>
        <v>17.19981131101988</v>
      </c>
    </row>
    <row r="192" spans="2:4" ht="15">
      <c r="B192" s="5" t="s">
        <v>108</v>
      </c>
      <c r="C192">
        <v>195</v>
      </c>
      <c r="D192" s="19">
        <f t="shared" si="5"/>
        <v>0.07186396703839379</v>
      </c>
    </row>
    <row r="193" spans="2:4" ht="15">
      <c r="B193" s="3" t="s">
        <v>109</v>
      </c>
      <c r="C193">
        <v>150247</v>
      </c>
      <c r="D193" s="19">
        <f t="shared" si="5"/>
        <v>55.37100233650026</v>
      </c>
    </row>
    <row r="194" spans="2:4" ht="15">
      <c r="B194" s="5" t="s">
        <v>110</v>
      </c>
      <c r="C194">
        <v>318</v>
      </c>
      <c r="D194" s="19">
        <f t="shared" si="5"/>
        <v>0.1171935462472268</v>
      </c>
    </row>
    <row r="195" spans="2:4" ht="15">
      <c r="B195" s="3" t="s">
        <v>111</v>
      </c>
      <c r="C195">
        <v>1136</v>
      </c>
      <c r="D195" s="19">
        <f t="shared" si="5"/>
        <v>0.41865367464418124</v>
      </c>
    </row>
    <row r="196" spans="2:4" ht="15">
      <c r="B196" s="5" t="s">
        <v>112</v>
      </c>
      <c r="C196">
        <v>873</v>
      </c>
      <c r="D196" s="19">
        <f t="shared" si="5"/>
        <v>0.3217294524334245</v>
      </c>
    </row>
    <row r="197" spans="2:4" ht="15">
      <c r="B197" s="3" t="s">
        <v>113</v>
      </c>
      <c r="C197">
        <v>62674</v>
      </c>
      <c r="D197" s="19">
        <f t="shared" si="5"/>
        <v>23.09744753930406</v>
      </c>
    </row>
    <row r="198" spans="2:4" ht="15">
      <c r="B198" s="34" t="s">
        <v>114</v>
      </c>
      <c r="C198">
        <v>2309</v>
      </c>
      <c r="D198" s="19">
        <f t="shared" si="5"/>
        <v>0.8509430763674423</v>
      </c>
    </row>
    <row r="199" ht="15">
      <c r="C199">
        <f>SUM(C188:C198)</f>
        <v>271346</v>
      </c>
    </row>
    <row r="202" ht="15">
      <c r="D202" t="s">
        <v>161</v>
      </c>
    </row>
    <row r="204" spans="2:13" ht="15">
      <c r="B204" s="2" t="s">
        <v>48</v>
      </c>
      <c r="C204" s="2" t="s">
        <v>105</v>
      </c>
      <c r="D204" s="2" t="s">
        <v>106</v>
      </c>
      <c r="E204" s="2" t="s">
        <v>107</v>
      </c>
      <c r="F204" s="2" t="s">
        <v>108</v>
      </c>
      <c r="G204" s="2" t="s">
        <v>109</v>
      </c>
      <c r="H204" s="2" t="s">
        <v>110</v>
      </c>
      <c r="I204" s="2" t="s">
        <v>111</v>
      </c>
      <c r="J204" s="2" t="s">
        <v>112</v>
      </c>
      <c r="K204" s="2" t="s">
        <v>113</v>
      </c>
      <c r="L204" s="2" t="s">
        <v>114</v>
      </c>
      <c r="M204" s="2" t="s">
        <v>31</v>
      </c>
    </row>
    <row r="205" spans="2:14" ht="15">
      <c r="B205" s="3" t="s">
        <v>49</v>
      </c>
      <c r="C205" s="35">
        <v>61</v>
      </c>
      <c r="D205" s="35">
        <v>6</v>
      </c>
      <c r="E205" s="4">
        <v>2035</v>
      </c>
      <c r="F205" s="38">
        <v>0</v>
      </c>
      <c r="G205" s="4">
        <v>782</v>
      </c>
      <c r="H205" s="35">
        <v>38</v>
      </c>
      <c r="I205" s="35">
        <v>18</v>
      </c>
      <c r="J205" s="35">
        <v>0</v>
      </c>
      <c r="K205" s="35">
        <v>146</v>
      </c>
      <c r="L205" s="35">
        <v>4</v>
      </c>
      <c r="M205" s="35">
        <v>2</v>
      </c>
      <c r="N205" s="33">
        <f aca="true" t="shared" si="6" ref="N205:N221">SUM(C205:M205)</f>
        <v>3092</v>
      </c>
    </row>
    <row r="206" spans="2:14" ht="15">
      <c r="B206" s="5" t="s">
        <v>50</v>
      </c>
      <c r="C206" s="38">
        <v>0</v>
      </c>
      <c r="D206" s="35">
        <v>71</v>
      </c>
      <c r="E206" s="4">
        <v>767</v>
      </c>
      <c r="F206" s="38">
        <v>0</v>
      </c>
      <c r="G206" s="4">
        <v>880</v>
      </c>
      <c r="H206" s="35">
        <v>10</v>
      </c>
      <c r="I206" s="38">
        <v>0</v>
      </c>
      <c r="J206" s="38">
        <v>0</v>
      </c>
      <c r="K206" s="38">
        <v>0</v>
      </c>
      <c r="L206" s="38">
        <v>0</v>
      </c>
      <c r="M206" s="35">
        <v>1</v>
      </c>
      <c r="N206" s="33">
        <f t="shared" si="6"/>
        <v>1729</v>
      </c>
    </row>
    <row r="207" spans="2:14" ht="15">
      <c r="B207" s="3" t="s">
        <v>60</v>
      </c>
      <c r="C207" s="38">
        <v>0</v>
      </c>
      <c r="D207" s="38">
        <v>0</v>
      </c>
      <c r="E207" s="4">
        <v>615</v>
      </c>
      <c r="F207" s="38">
        <v>0</v>
      </c>
      <c r="G207" s="4">
        <v>1910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3">
        <f t="shared" si="6"/>
        <v>2525</v>
      </c>
    </row>
    <row r="208" spans="2:14" ht="15">
      <c r="B208" s="3" t="s">
        <v>51</v>
      </c>
      <c r="C208" s="35">
        <v>2</v>
      </c>
      <c r="D208" s="35">
        <v>53</v>
      </c>
      <c r="E208" s="4">
        <v>2250</v>
      </c>
      <c r="F208" s="35">
        <v>187</v>
      </c>
      <c r="G208" s="4">
        <v>4455</v>
      </c>
      <c r="H208" s="38">
        <v>0</v>
      </c>
      <c r="I208" s="38">
        <v>0</v>
      </c>
      <c r="J208" s="35">
        <v>104</v>
      </c>
      <c r="K208" s="35">
        <v>116</v>
      </c>
      <c r="L208" s="35">
        <v>13</v>
      </c>
      <c r="M208" s="38">
        <v>0</v>
      </c>
      <c r="N208" s="33">
        <f t="shared" si="6"/>
        <v>7180</v>
      </c>
    </row>
    <row r="209" spans="2:14" ht="15">
      <c r="B209" s="3" t="s">
        <v>52</v>
      </c>
      <c r="C209" s="38">
        <v>0</v>
      </c>
      <c r="D209" s="4">
        <v>1464</v>
      </c>
      <c r="E209" s="4">
        <v>29482</v>
      </c>
      <c r="F209" s="38">
        <v>0</v>
      </c>
      <c r="G209" s="4">
        <v>135878</v>
      </c>
      <c r="H209" s="38">
        <v>0</v>
      </c>
      <c r="I209" s="4">
        <v>784</v>
      </c>
      <c r="J209" s="4">
        <v>368</v>
      </c>
      <c r="K209" s="4">
        <v>53221</v>
      </c>
      <c r="L209" s="4">
        <v>1167</v>
      </c>
      <c r="M209" s="38">
        <v>0</v>
      </c>
      <c r="N209" s="33">
        <f t="shared" si="6"/>
        <v>222364</v>
      </c>
    </row>
    <row r="210" spans="2:14" ht="15">
      <c r="B210" s="5" t="s">
        <v>53</v>
      </c>
      <c r="C210" s="38">
        <v>0</v>
      </c>
      <c r="D210" s="35">
        <v>0</v>
      </c>
      <c r="E210" s="4">
        <v>630</v>
      </c>
      <c r="F210" s="38">
        <v>0</v>
      </c>
      <c r="G210" s="4">
        <v>970</v>
      </c>
      <c r="H210" s="38">
        <v>0</v>
      </c>
      <c r="I210" s="35">
        <v>16</v>
      </c>
      <c r="J210" s="35">
        <v>101</v>
      </c>
      <c r="K210" s="4">
        <v>896</v>
      </c>
      <c r="L210" s="35">
        <v>57</v>
      </c>
      <c r="M210" s="35">
        <v>294</v>
      </c>
      <c r="N210" s="33">
        <f t="shared" si="6"/>
        <v>2964</v>
      </c>
    </row>
    <row r="211" spans="2:14" ht="15">
      <c r="B211" s="3" t="s">
        <v>54</v>
      </c>
      <c r="C211" s="35">
        <v>501</v>
      </c>
      <c r="D211" s="35">
        <v>13</v>
      </c>
      <c r="E211" s="4">
        <v>2071</v>
      </c>
      <c r="F211" s="38">
        <v>0</v>
      </c>
      <c r="G211" s="35">
        <v>187</v>
      </c>
      <c r="H211" s="35">
        <v>142</v>
      </c>
      <c r="I211" s="35">
        <v>98</v>
      </c>
      <c r="J211" s="35">
        <v>82</v>
      </c>
      <c r="K211" s="4">
        <v>4680</v>
      </c>
      <c r="L211" s="35">
        <v>196</v>
      </c>
      <c r="M211" s="4">
        <v>0</v>
      </c>
      <c r="N211" s="33">
        <f t="shared" si="6"/>
        <v>7970</v>
      </c>
    </row>
    <row r="212" spans="2:14" ht="15">
      <c r="B212" s="5" t="s">
        <v>55</v>
      </c>
      <c r="C212" s="38">
        <v>0</v>
      </c>
      <c r="D212" s="38">
        <v>0</v>
      </c>
      <c r="E212" s="35">
        <v>537</v>
      </c>
      <c r="F212" s="38">
        <v>0</v>
      </c>
      <c r="G212" s="35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3">
        <f t="shared" si="6"/>
        <v>537</v>
      </c>
    </row>
    <row r="213" spans="2:14" ht="15">
      <c r="B213" s="3" t="s">
        <v>56</v>
      </c>
      <c r="C213" s="35">
        <v>0</v>
      </c>
      <c r="D213" s="38">
        <v>0</v>
      </c>
      <c r="E213" s="4">
        <v>2817</v>
      </c>
      <c r="F213" s="38">
        <v>0</v>
      </c>
      <c r="G213" s="4">
        <v>4802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5">
        <v>31</v>
      </c>
      <c r="N213" s="33">
        <f t="shared" si="6"/>
        <v>7650</v>
      </c>
    </row>
    <row r="214" spans="2:14" ht="15">
      <c r="B214" s="5" t="s">
        <v>65</v>
      </c>
      <c r="C214" s="35">
        <v>135</v>
      </c>
      <c r="D214" s="38">
        <v>0</v>
      </c>
      <c r="E214" s="4">
        <v>918</v>
      </c>
      <c r="F214" s="38">
        <v>0</v>
      </c>
      <c r="G214" s="4">
        <v>65</v>
      </c>
      <c r="H214" s="35">
        <v>47</v>
      </c>
      <c r="I214" s="35">
        <v>15</v>
      </c>
      <c r="J214" s="35">
        <v>45</v>
      </c>
      <c r="K214" s="4">
        <v>2481</v>
      </c>
      <c r="L214" s="35">
        <v>695</v>
      </c>
      <c r="M214" s="4">
        <v>3343</v>
      </c>
      <c r="N214" s="33">
        <f t="shared" si="6"/>
        <v>7744</v>
      </c>
    </row>
    <row r="215" spans="2:14" ht="15">
      <c r="B215" s="3" t="s">
        <v>57</v>
      </c>
      <c r="C215" s="35">
        <v>57</v>
      </c>
      <c r="D215" s="38">
        <v>0</v>
      </c>
      <c r="E215" s="35">
        <v>10</v>
      </c>
      <c r="F215" s="38">
        <v>0</v>
      </c>
      <c r="G215" s="35">
        <v>0</v>
      </c>
      <c r="H215" s="35">
        <v>1</v>
      </c>
      <c r="I215" s="38">
        <v>0</v>
      </c>
      <c r="J215" s="38">
        <v>0</v>
      </c>
      <c r="K215" s="35">
        <v>13</v>
      </c>
      <c r="L215" s="35">
        <v>0</v>
      </c>
      <c r="M215" s="38">
        <v>0</v>
      </c>
      <c r="N215" s="33">
        <f t="shared" si="6"/>
        <v>81</v>
      </c>
    </row>
    <row r="216" spans="2:14" ht="15">
      <c r="B216" s="3" t="s">
        <v>58</v>
      </c>
      <c r="C216" s="35">
        <v>571</v>
      </c>
      <c r="D216" s="38">
        <v>0</v>
      </c>
      <c r="E216" s="4">
        <v>1386</v>
      </c>
      <c r="F216" s="38">
        <v>0</v>
      </c>
      <c r="G216" s="35">
        <v>40</v>
      </c>
      <c r="H216" s="38">
        <v>0</v>
      </c>
      <c r="I216" s="35">
        <v>180</v>
      </c>
      <c r="J216" s="35">
        <v>172</v>
      </c>
      <c r="K216" s="35">
        <v>606</v>
      </c>
      <c r="L216" s="35">
        <v>146</v>
      </c>
      <c r="M216" s="35">
        <v>36</v>
      </c>
      <c r="N216" s="33">
        <f t="shared" si="6"/>
        <v>3137</v>
      </c>
    </row>
    <row r="217" spans="2:14" ht="15">
      <c r="B217" s="3" t="s">
        <v>59</v>
      </c>
      <c r="C217" s="35">
        <v>3</v>
      </c>
      <c r="D217" s="35">
        <v>0</v>
      </c>
      <c r="E217" s="4">
        <v>417</v>
      </c>
      <c r="F217" s="38">
        <v>0</v>
      </c>
      <c r="G217" s="35">
        <v>6</v>
      </c>
      <c r="H217" s="38">
        <v>0</v>
      </c>
      <c r="I217" s="38">
        <v>0</v>
      </c>
      <c r="J217" s="35">
        <v>0</v>
      </c>
      <c r="K217" s="4">
        <v>104</v>
      </c>
      <c r="L217" s="35">
        <v>10</v>
      </c>
      <c r="M217" s="38">
        <v>0</v>
      </c>
      <c r="N217" s="33">
        <f t="shared" si="6"/>
        <v>540</v>
      </c>
    </row>
    <row r="218" spans="2:14" ht="15">
      <c r="B218" s="5" t="s">
        <v>61</v>
      </c>
      <c r="C218" s="38">
        <v>0</v>
      </c>
      <c r="D218" s="38">
        <v>0</v>
      </c>
      <c r="E218" s="35">
        <v>0</v>
      </c>
      <c r="F218" s="38">
        <v>0</v>
      </c>
      <c r="G218" s="35">
        <v>0</v>
      </c>
      <c r="H218" s="35">
        <v>57</v>
      </c>
      <c r="I218" s="38">
        <v>0</v>
      </c>
      <c r="J218" s="38">
        <v>0</v>
      </c>
      <c r="K218" s="38">
        <v>0</v>
      </c>
      <c r="L218" s="38">
        <v>0</v>
      </c>
      <c r="M218" s="35">
        <v>2</v>
      </c>
      <c r="N218" s="33">
        <f t="shared" si="6"/>
        <v>59</v>
      </c>
    </row>
    <row r="219" spans="2:14" ht="15">
      <c r="B219" s="3" t="s">
        <v>63</v>
      </c>
      <c r="C219" s="35">
        <v>201</v>
      </c>
      <c r="D219" s="35">
        <v>6</v>
      </c>
      <c r="E219" s="4">
        <v>520</v>
      </c>
      <c r="F219" s="38">
        <v>0</v>
      </c>
      <c r="G219" s="4">
        <v>266</v>
      </c>
      <c r="H219" s="35">
        <v>23</v>
      </c>
      <c r="I219" s="35">
        <v>25</v>
      </c>
      <c r="J219" s="35">
        <v>1</v>
      </c>
      <c r="K219" s="4">
        <v>378</v>
      </c>
      <c r="L219" s="35">
        <v>20</v>
      </c>
      <c r="M219" s="35">
        <v>70</v>
      </c>
      <c r="N219" s="33">
        <f t="shared" si="6"/>
        <v>1510</v>
      </c>
    </row>
    <row r="220" spans="2:14" ht="15">
      <c r="B220" s="34" t="s">
        <v>62</v>
      </c>
      <c r="C220" s="38">
        <v>0</v>
      </c>
      <c r="D220" s="38">
        <v>0</v>
      </c>
      <c r="E220" s="4">
        <v>2216</v>
      </c>
      <c r="F220" s="35">
        <v>8</v>
      </c>
      <c r="G220" s="35">
        <v>6</v>
      </c>
      <c r="H220" s="38">
        <v>0</v>
      </c>
      <c r="I220" s="38">
        <v>0</v>
      </c>
      <c r="J220" s="38">
        <v>0</v>
      </c>
      <c r="K220" s="35">
        <v>33</v>
      </c>
      <c r="L220" s="35">
        <v>1</v>
      </c>
      <c r="M220" s="38">
        <v>0</v>
      </c>
      <c r="N220" s="33">
        <f t="shared" si="6"/>
        <v>2264</v>
      </c>
    </row>
    <row r="221" spans="2:14" ht="15">
      <c r="B221" s="3" t="s">
        <v>64</v>
      </c>
      <c r="C221" s="4">
        <v>1531</v>
      </c>
      <c r="D221" s="4">
        <v>1613</v>
      </c>
      <c r="E221" s="4">
        <v>46671</v>
      </c>
      <c r="F221" s="4">
        <v>195</v>
      </c>
      <c r="G221" s="4">
        <v>150247</v>
      </c>
      <c r="H221" s="4">
        <v>318</v>
      </c>
      <c r="I221" s="4">
        <v>1136</v>
      </c>
      <c r="J221" s="4">
        <v>873</v>
      </c>
      <c r="K221" s="4">
        <v>62674</v>
      </c>
      <c r="L221" s="4">
        <v>2309</v>
      </c>
      <c r="M221" s="4">
        <v>3779</v>
      </c>
      <c r="N221" s="33">
        <f t="shared" si="6"/>
        <v>271346</v>
      </c>
    </row>
    <row r="223" spans="2:13" ht="15">
      <c r="B223" s="2" t="s">
        <v>48</v>
      </c>
      <c r="C223" s="2" t="s">
        <v>105</v>
      </c>
      <c r="D223" s="2" t="s">
        <v>106</v>
      </c>
      <c r="E223" s="2" t="s">
        <v>107</v>
      </c>
      <c r="F223" s="2" t="s">
        <v>108</v>
      </c>
      <c r="G223" s="2" t="s">
        <v>109</v>
      </c>
      <c r="H223" s="2" t="s">
        <v>110</v>
      </c>
      <c r="I223" s="2" t="s">
        <v>111</v>
      </c>
      <c r="J223" s="2" t="s">
        <v>112</v>
      </c>
      <c r="K223" s="2" t="s">
        <v>113</v>
      </c>
      <c r="L223" s="2" t="s">
        <v>114</v>
      </c>
      <c r="M223" s="2" t="s">
        <v>31</v>
      </c>
    </row>
    <row r="224" spans="2:13" ht="15">
      <c r="B224" s="3" t="s">
        <v>49</v>
      </c>
      <c r="C224" s="39">
        <f>(C205/$N205)*100</f>
        <v>1.9728331177231564</v>
      </c>
      <c r="D224" s="39">
        <f aca="true" t="shared" si="7" ref="D224:L225">(D205/$N205)*100</f>
        <v>0.19404915912031048</v>
      </c>
      <c r="E224" s="39">
        <f t="shared" si="7"/>
        <v>65.8150064683053</v>
      </c>
      <c r="F224" s="39"/>
      <c r="G224" s="39">
        <f t="shared" si="7"/>
        <v>25.291073738680463</v>
      </c>
      <c r="H224" s="39">
        <f t="shared" si="7"/>
        <v>1.2289780077619665</v>
      </c>
      <c r="I224" s="39"/>
      <c r="J224" s="39"/>
      <c r="K224" s="39">
        <f t="shared" si="7"/>
        <v>4.721862871927555</v>
      </c>
      <c r="L224" s="39">
        <f t="shared" si="7"/>
        <v>0.129366106080207</v>
      </c>
      <c r="M224" s="39"/>
    </row>
    <row r="225" spans="2:13" ht="15">
      <c r="B225" s="5" t="s">
        <v>50</v>
      </c>
      <c r="C225" s="39"/>
      <c r="D225" s="39">
        <f t="shared" si="7"/>
        <v>4.1064198958935805</v>
      </c>
      <c r="E225" s="39">
        <f t="shared" si="7"/>
        <v>44.3609022556391</v>
      </c>
      <c r="F225" s="39"/>
      <c r="G225" s="39">
        <f t="shared" si="7"/>
        <v>50.89647194910353</v>
      </c>
      <c r="H225" s="39">
        <f t="shared" si="7"/>
        <v>0.578368999421631</v>
      </c>
      <c r="I225" s="39"/>
      <c r="J225" s="39"/>
      <c r="K225" s="39"/>
      <c r="L225" s="39"/>
      <c r="M225" s="39"/>
    </row>
    <row r="226" spans="2:13" ht="15">
      <c r="B226" s="3" t="s">
        <v>60</v>
      </c>
      <c r="C226" s="39"/>
      <c r="D226" s="39">
        <f>(D207/$N207)*100</f>
        <v>0</v>
      </c>
      <c r="E226" s="39">
        <f>(E207/$N207)*100</f>
        <v>24.356435643564357</v>
      </c>
      <c r="F226" s="39"/>
      <c r="G226" s="39">
        <f>(G207/$N207)*100</f>
        <v>75.64356435643565</v>
      </c>
      <c r="H226" s="39"/>
      <c r="I226" s="39"/>
      <c r="J226" s="39"/>
      <c r="K226" s="39"/>
      <c r="L226" s="39"/>
      <c r="M226" s="39"/>
    </row>
    <row r="227" spans="2:13" ht="15">
      <c r="B227" s="3" t="s">
        <v>51</v>
      </c>
      <c r="C227" s="39">
        <f>(C208/$N208)*100</f>
        <v>0.02785515320334262</v>
      </c>
      <c r="D227" s="39">
        <f aca="true" t="shared" si="8" ref="D227:L227">(D208/$N208)*100</f>
        <v>0.7381615598885793</v>
      </c>
      <c r="E227" s="39">
        <f t="shared" si="8"/>
        <v>31.337047353760443</v>
      </c>
      <c r="F227" s="39">
        <f t="shared" si="8"/>
        <v>2.6044568245125346</v>
      </c>
      <c r="G227" s="39">
        <f t="shared" si="8"/>
        <v>62.04735376044568</v>
      </c>
      <c r="H227" s="39"/>
      <c r="I227" s="39"/>
      <c r="J227" s="39">
        <f t="shared" si="8"/>
        <v>1.448467966573816</v>
      </c>
      <c r="K227" s="39">
        <f t="shared" si="8"/>
        <v>1.615598885793872</v>
      </c>
      <c r="L227" s="39">
        <f t="shared" si="8"/>
        <v>0.181058495821727</v>
      </c>
      <c r="M227" s="39"/>
    </row>
    <row r="228" spans="2:13" ht="15">
      <c r="B228" s="3" t="s">
        <v>52</v>
      </c>
      <c r="C228" s="39"/>
      <c r="D228" s="39">
        <f aca="true" t="shared" si="9" ref="D228:L228">(D209/$N209)*100</f>
        <v>0.6583799535896098</v>
      </c>
      <c r="E228" s="39">
        <f t="shared" si="9"/>
        <v>13.258441114568905</v>
      </c>
      <c r="F228" s="39"/>
      <c r="G228" s="39">
        <f t="shared" si="9"/>
        <v>61.106114299077184</v>
      </c>
      <c r="H228" s="39"/>
      <c r="I228" s="39">
        <f t="shared" si="9"/>
        <v>0.3525750571135616</v>
      </c>
      <c r="J228" s="39">
        <f t="shared" si="9"/>
        <v>0.16549441456350847</v>
      </c>
      <c r="K228" s="39">
        <f t="shared" si="9"/>
        <v>23.934179993164364</v>
      </c>
      <c r="L228" s="39">
        <f t="shared" si="9"/>
        <v>0.5248151679228652</v>
      </c>
      <c r="M228" s="39"/>
    </row>
    <row r="229" spans="2:13" ht="15">
      <c r="B229" s="5" t="s">
        <v>53</v>
      </c>
      <c r="C229" s="39"/>
      <c r="D229" s="39">
        <f aca="true" t="shared" si="10" ref="D229:L229">(D210/$N210)*100</f>
        <v>0</v>
      </c>
      <c r="E229" s="39">
        <f t="shared" si="10"/>
        <v>21.25506072874494</v>
      </c>
      <c r="F229" s="39"/>
      <c r="G229" s="39">
        <f t="shared" si="10"/>
        <v>32.72604588394062</v>
      </c>
      <c r="H229" s="39"/>
      <c r="I229" s="39">
        <f t="shared" si="10"/>
        <v>0.5398110661268556</v>
      </c>
      <c r="J229" s="39">
        <f t="shared" si="10"/>
        <v>3.407557354925776</v>
      </c>
      <c r="K229" s="39">
        <f t="shared" si="10"/>
        <v>30.229419703103915</v>
      </c>
      <c r="L229" s="39">
        <f t="shared" si="10"/>
        <v>1.9230769230769231</v>
      </c>
      <c r="M229" s="39"/>
    </row>
    <row r="230" spans="2:13" ht="15">
      <c r="B230" s="3" t="s">
        <v>54</v>
      </c>
      <c r="C230" s="39">
        <f>(C211/$N211)*100</f>
        <v>6.286072772898368</v>
      </c>
      <c r="D230" s="39">
        <f aca="true" t="shared" si="11" ref="D230:L230">(D211/$N211)*100</f>
        <v>0.16311166875784192</v>
      </c>
      <c r="E230" s="39">
        <f t="shared" si="11"/>
        <v>25.984943538268507</v>
      </c>
      <c r="F230" s="39"/>
      <c r="G230" s="39">
        <f t="shared" si="11"/>
        <v>2.346298619824341</v>
      </c>
      <c r="H230" s="39">
        <f t="shared" si="11"/>
        <v>1.78168130489335</v>
      </c>
      <c r="I230" s="39">
        <f t="shared" si="11"/>
        <v>1.2296110414052697</v>
      </c>
      <c r="J230" s="39">
        <f t="shared" si="11"/>
        <v>1.0288582183186952</v>
      </c>
      <c r="K230" s="39">
        <f t="shared" si="11"/>
        <v>58.72020075282308</v>
      </c>
      <c r="L230" s="39">
        <f t="shared" si="11"/>
        <v>2.4592220828105393</v>
      </c>
      <c r="M230" s="39"/>
    </row>
    <row r="231" spans="2:13" ht="15">
      <c r="B231" s="5" t="s">
        <v>55</v>
      </c>
      <c r="C231" s="39"/>
      <c r="D231" s="39"/>
      <c r="E231" s="39">
        <f>(E212/$N212)*100</f>
        <v>100</v>
      </c>
      <c r="F231" s="39"/>
      <c r="G231" s="39">
        <f>(G212/$N212)*100</f>
        <v>0</v>
      </c>
      <c r="H231" s="39"/>
      <c r="I231" s="39"/>
      <c r="J231" s="39"/>
      <c r="K231" s="39"/>
      <c r="L231" s="39"/>
      <c r="M231" s="39"/>
    </row>
    <row r="232" spans="2:13" ht="15">
      <c r="B232" s="3" t="s">
        <v>56</v>
      </c>
      <c r="C232" s="39">
        <f>(C213/$N213)*100</f>
        <v>0</v>
      </c>
      <c r="D232" s="39"/>
      <c r="E232" s="39">
        <f>(E213/$N213)*100</f>
        <v>36.8235294117647</v>
      </c>
      <c r="F232" s="39"/>
      <c r="G232" s="39">
        <f>(G213/$N213)*100</f>
        <v>62.771241830065364</v>
      </c>
      <c r="H232" s="39"/>
      <c r="I232" s="39"/>
      <c r="J232" s="39"/>
      <c r="K232" s="39"/>
      <c r="L232" s="39"/>
      <c r="M232" s="39"/>
    </row>
    <row r="233" spans="2:13" ht="15">
      <c r="B233" s="5" t="s">
        <v>65</v>
      </c>
      <c r="C233" s="39">
        <f>(C214/$N214)*100</f>
        <v>1.7432851239669422</v>
      </c>
      <c r="D233" s="39"/>
      <c r="E233" s="39">
        <f aca="true" t="shared" si="12" ref="E233:L233">(E214/$N214)*100</f>
        <v>11.854338842975206</v>
      </c>
      <c r="F233" s="39"/>
      <c r="G233" s="39">
        <f t="shared" si="12"/>
        <v>0.8393595041322314</v>
      </c>
      <c r="H233" s="39">
        <f t="shared" si="12"/>
        <v>0.6069214876033058</v>
      </c>
      <c r="I233" s="39">
        <f t="shared" si="12"/>
        <v>0.19369834710743802</v>
      </c>
      <c r="J233" s="39">
        <f t="shared" si="12"/>
        <v>0.581095041322314</v>
      </c>
      <c r="K233" s="39">
        <f t="shared" si="12"/>
        <v>32.03770661157025</v>
      </c>
      <c r="L233" s="39">
        <f t="shared" si="12"/>
        <v>8.974690082644628</v>
      </c>
      <c r="M233" s="39"/>
    </row>
    <row r="234" spans="2:13" ht="15">
      <c r="B234" s="3" t="s">
        <v>57</v>
      </c>
      <c r="C234" s="39">
        <f>(C215/$N215)*100</f>
        <v>70.37037037037037</v>
      </c>
      <c r="D234" s="39"/>
      <c r="E234" s="39">
        <f aca="true" t="shared" si="13" ref="E234:L234">(E215/$N215)*100</f>
        <v>12.345679012345679</v>
      </c>
      <c r="F234" s="39"/>
      <c r="G234" s="39">
        <f t="shared" si="13"/>
        <v>0</v>
      </c>
      <c r="H234" s="39">
        <f t="shared" si="13"/>
        <v>1.2345679012345678</v>
      </c>
      <c r="I234" s="39"/>
      <c r="J234" s="39"/>
      <c r="K234" s="39">
        <f t="shared" si="13"/>
        <v>16.049382716049383</v>
      </c>
      <c r="L234" s="39">
        <f t="shared" si="13"/>
        <v>0</v>
      </c>
      <c r="M234" s="39"/>
    </row>
    <row r="235" spans="2:13" ht="15">
      <c r="B235" s="3" t="s">
        <v>58</v>
      </c>
      <c r="C235" s="39">
        <f>(C216/$N216)*100</f>
        <v>18.20210392094358</v>
      </c>
      <c r="D235" s="39"/>
      <c r="E235" s="39">
        <f aca="true" t="shared" si="14" ref="E235:L235">(E216/$N216)*100</f>
        <v>44.18233981510998</v>
      </c>
      <c r="F235" s="39"/>
      <c r="G235" s="39">
        <f t="shared" si="14"/>
        <v>1.275103602167676</v>
      </c>
      <c r="H235" s="39"/>
      <c r="I235" s="39">
        <f t="shared" si="14"/>
        <v>5.737966209754543</v>
      </c>
      <c r="J235" s="39">
        <f t="shared" si="14"/>
        <v>5.482945489321008</v>
      </c>
      <c r="K235" s="39">
        <f t="shared" si="14"/>
        <v>19.317819572840296</v>
      </c>
      <c r="L235" s="39">
        <f t="shared" si="14"/>
        <v>4.654128147912018</v>
      </c>
      <c r="M235" s="39"/>
    </row>
    <row r="236" spans="2:13" ht="15">
      <c r="B236" s="3" t="s">
        <v>59</v>
      </c>
      <c r="C236" s="39">
        <f>(C217/$N217)*100</f>
        <v>0.5555555555555556</v>
      </c>
      <c r="D236" s="39">
        <f aca="true" t="shared" si="15" ref="D236:L236">(D217/$N217)*100</f>
        <v>0</v>
      </c>
      <c r="E236" s="39">
        <f t="shared" si="15"/>
        <v>77.22222222222223</v>
      </c>
      <c r="F236" s="39"/>
      <c r="G236" s="39">
        <f t="shared" si="15"/>
        <v>1.1111111111111112</v>
      </c>
      <c r="H236" s="39"/>
      <c r="I236" s="39"/>
      <c r="J236" s="39">
        <f t="shared" si="15"/>
        <v>0</v>
      </c>
      <c r="K236" s="39">
        <f t="shared" si="15"/>
        <v>19.25925925925926</v>
      </c>
      <c r="L236" s="39">
        <f t="shared" si="15"/>
        <v>1.8518518518518516</v>
      </c>
      <c r="M236" s="39"/>
    </row>
    <row r="237" spans="2:13" ht="15">
      <c r="B237" s="5" t="s">
        <v>61</v>
      </c>
      <c r="C237" s="39"/>
      <c r="D237" s="39"/>
      <c r="E237" s="39">
        <f aca="true" t="shared" si="16" ref="E237:J237">(E218/$N218)*100</f>
        <v>0</v>
      </c>
      <c r="F237" s="39"/>
      <c r="G237" s="39">
        <f t="shared" si="16"/>
        <v>0</v>
      </c>
      <c r="H237" s="39">
        <f t="shared" si="16"/>
        <v>96.61016949152543</v>
      </c>
      <c r="I237" s="39"/>
      <c r="J237" s="39">
        <f t="shared" si="16"/>
        <v>0</v>
      </c>
      <c r="K237" s="39"/>
      <c r="L237" s="39"/>
      <c r="M237" s="39"/>
    </row>
    <row r="238" spans="2:13" ht="15">
      <c r="B238" s="3" t="s">
        <v>63</v>
      </c>
      <c r="C238" s="39">
        <f>(C219/$N219)*100</f>
        <v>13.311258278145695</v>
      </c>
      <c r="D238" s="39">
        <f aca="true" t="shared" si="17" ref="D238:L238">(D219/$N219)*100</f>
        <v>0.3973509933774834</v>
      </c>
      <c r="E238" s="39">
        <f t="shared" si="17"/>
        <v>34.437086092715234</v>
      </c>
      <c r="F238" s="39"/>
      <c r="G238" s="39">
        <f t="shared" si="17"/>
        <v>17.6158940397351</v>
      </c>
      <c r="H238" s="39">
        <f t="shared" si="17"/>
        <v>1.5231788079470199</v>
      </c>
      <c r="I238" s="39">
        <f t="shared" si="17"/>
        <v>1.6556291390728477</v>
      </c>
      <c r="J238" s="39">
        <f t="shared" si="17"/>
        <v>0.06622516556291391</v>
      </c>
      <c r="K238" s="39">
        <f t="shared" si="17"/>
        <v>25.03311258278146</v>
      </c>
      <c r="L238" s="39">
        <f t="shared" si="17"/>
        <v>1.3245033112582782</v>
      </c>
      <c r="M238" s="39"/>
    </row>
    <row r="239" spans="2:13" ht="15">
      <c r="B239" s="34" t="s">
        <v>62</v>
      </c>
      <c r="C239" s="39"/>
      <c r="D239" s="39"/>
      <c r="E239" s="39">
        <f>(E220/$N220)*100</f>
        <v>97.87985865724382</v>
      </c>
      <c r="F239" s="39"/>
      <c r="G239" s="39">
        <f>(G220/$N220)*100</f>
        <v>0.26501766784452296</v>
      </c>
      <c r="H239" s="39"/>
      <c r="I239" s="39"/>
      <c r="J239" s="39"/>
      <c r="K239" s="39"/>
      <c r="L239" s="39">
        <f>(L220/$N220)*100</f>
        <v>0.044169611307420496</v>
      </c>
      <c r="M239" s="39"/>
    </row>
    <row r="240" spans="2:13" ht="15">
      <c r="B240" s="3" t="s">
        <v>64</v>
      </c>
      <c r="C240" s="39">
        <f>(C221/$N221)*100</f>
        <v>0.564224274542466</v>
      </c>
      <c r="D240" s="39">
        <f aca="true" t="shared" si="18" ref="D240:M240">(D221/$N221)*100</f>
        <v>0.5944439940150213</v>
      </c>
      <c r="E240" s="39">
        <f t="shared" si="18"/>
        <v>17.19981131101988</v>
      </c>
      <c r="F240" s="39">
        <f t="shared" si="18"/>
        <v>0.07186396703839379</v>
      </c>
      <c r="G240" s="39">
        <f t="shared" si="18"/>
        <v>55.37100233650026</v>
      </c>
      <c r="H240" s="39">
        <f t="shared" si="18"/>
        <v>0.1171935462472268</v>
      </c>
      <c r="I240" s="39">
        <f t="shared" si="18"/>
        <v>0.41865367464418124</v>
      </c>
      <c r="J240" s="39">
        <f t="shared" si="18"/>
        <v>0.3217294524334245</v>
      </c>
      <c r="K240" s="39">
        <f t="shared" si="18"/>
        <v>23.09744753930406</v>
      </c>
      <c r="L240" s="39">
        <f t="shared" si="18"/>
        <v>0.8509430763674423</v>
      </c>
      <c r="M240" s="39">
        <f t="shared" si="18"/>
        <v>1.3926868278876414</v>
      </c>
    </row>
    <row r="244" ht="15">
      <c r="C244" t="s">
        <v>161</v>
      </c>
    </row>
    <row r="245" spans="2:4" ht="15">
      <c r="B245" s="2" t="s">
        <v>115</v>
      </c>
      <c r="C245" s="2" t="s">
        <v>104</v>
      </c>
      <c r="D245" s="2" t="s">
        <v>116</v>
      </c>
    </row>
    <row r="246" spans="2:6" ht="15">
      <c r="B246" s="5" t="s">
        <v>117</v>
      </c>
      <c r="C246" s="4">
        <v>3520</v>
      </c>
      <c r="D246" s="4">
        <v>164606</v>
      </c>
      <c r="E246" s="19">
        <f>(C246/C$261)*100</f>
        <v>1.2629388443391996</v>
      </c>
      <c r="F246" s="19">
        <f>(D246/D$261)*100</f>
        <v>5.502444085873775</v>
      </c>
    </row>
    <row r="247" spans="2:6" ht="15">
      <c r="B247" s="3" t="s">
        <v>118</v>
      </c>
      <c r="C247" s="4">
        <v>5096</v>
      </c>
      <c r="D247" s="4">
        <v>67607</v>
      </c>
      <c r="E247" s="19">
        <f aca="true" t="shared" si="19" ref="E247:E260">(C247/C$261)*100</f>
        <v>1.828391008736523</v>
      </c>
      <c r="F247" s="19">
        <f aca="true" t="shared" si="20" ref="F247:F260">(D247/D$261)*100</f>
        <v>2.259964626524357</v>
      </c>
    </row>
    <row r="248" spans="2:6" ht="15">
      <c r="B248" s="5" t="s">
        <v>31</v>
      </c>
      <c r="C248" s="4">
        <v>15</v>
      </c>
      <c r="D248" s="4">
        <v>3056</v>
      </c>
      <c r="E248" s="19">
        <f t="shared" si="19"/>
        <v>0.00538184166621818</v>
      </c>
      <c r="F248" s="19">
        <f t="shared" si="20"/>
        <v>0.1021558699344511</v>
      </c>
    </row>
    <row r="249" spans="2:6" ht="15">
      <c r="B249" s="3" t="s">
        <v>119</v>
      </c>
      <c r="C249" s="4">
        <v>32323</v>
      </c>
      <c r="D249" s="4">
        <v>283865</v>
      </c>
      <c r="E249" s="19">
        <f t="shared" si="19"/>
        <v>11.59715121181135</v>
      </c>
      <c r="F249" s="19">
        <f t="shared" si="20"/>
        <v>9.489030110910655</v>
      </c>
    </row>
    <row r="250" spans="2:6" ht="15">
      <c r="B250" s="5" t="s">
        <v>120</v>
      </c>
      <c r="C250" s="4">
        <v>18580</v>
      </c>
      <c r="D250" s="4">
        <v>127471</v>
      </c>
      <c r="E250" s="19">
        <f t="shared" si="19"/>
        <v>6.666307877222252</v>
      </c>
      <c r="F250" s="19">
        <f t="shared" si="20"/>
        <v>4.261096497517807</v>
      </c>
    </row>
    <row r="251" spans="2:6" ht="15">
      <c r="B251" s="3" t="s">
        <v>121</v>
      </c>
      <c r="C251" s="4">
        <v>1255</v>
      </c>
      <c r="D251" s="4">
        <v>9887</v>
      </c>
      <c r="E251" s="19">
        <f t="shared" si="19"/>
        <v>0.45028075274025436</v>
      </c>
      <c r="F251" s="19">
        <f t="shared" si="20"/>
        <v>0.3305023187309941</v>
      </c>
    </row>
    <row r="252" spans="2:6" ht="15">
      <c r="B252" s="5" t="s">
        <v>122</v>
      </c>
      <c r="C252" s="4">
        <v>21030</v>
      </c>
      <c r="D252" s="4">
        <v>101422</v>
      </c>
      <c r="E252" s="19">
        <f t="shared" si="19"/>
        <v>7.545342016037888</v>
      </c>
      <c r="F252" s="19">
        <f t="shared" si="20"/>
        <v>3.3903313614175064</v>
      </c>
    </row>
    <row r="253" spans="2:6" ht="15">
      <c r="B253" s="3" t="s">
        <v>123</v>
      </c>
      <c r="C253" s="4">
        <v>118029</v>
      </c>
      <c r="D253" s="4">
        <v>1372468</v>
      </c>
      <c r="E253" s="19">
        <f t="shared" si="19"/>
        <v>42.347559334804366</v>
      </c>
      <c r="F253" s="19">
        <f t="shared" si="20"/>
        <v>45.87881626217154</v>
      </c>
    </row>
    <row r="254" spans="2:6" ht="15">
      <c r="B254" s="5" t="s">
        <v>124</v>
      </c>
      <c r="C254" s="4">
        <v>6294</v>
      </c>
      <c r="D254" s="4">
        <v>43697</v>
      </c>
      <c r="E254" s="19">
        <f t="shared" si="19"/>
        <v>2.258220763145148</v>
      </c>
      <c r="F254" s="19">
        <f t="shared" si="20"/>
        <v>1.460701913784591</v>
      </c>
    </row>
    <row r="255" spans="2:6" ht="15">
      <c r="B255" s="3" t="s">
        <v>125</v>
      </c>
      <c r="C255" s="4">
        <v>37436</v>
      </c>
      <c r="D255" s="4">
        <v>419893</v>
      </c>
      <c r="E255" s="19">
        <f t="shared" si="19"/>
        <v>13.431641641102917</v>
      </c>
      <c r="F255" s="19">
        <f t="shared" si="20"/>
        <v>14.036169729838507</v>
      </c>
    </row>
    <row r="256" spans="2:6" ht="15">
      <c r="B256" s="5" t="s">
        <v>126</v>
      </c>
      <c r="C256" s="4">
        <v>618</v>
      </c>
      <c r="D256" s="4">
        <v>5721</v>
      </c>
      <c r="E256" s="19">
        <f t="shared" si="19"/>
        <v>0.221731876648189</v>
      </c>
      <c r="F256" s="19">
        <f t="shared" si="20"/>
        <v>0.19124140441590143</v>
      </c>
    </row>
    <row r="257" spans="2:6" ht="15">
      <c r="B257" s="3" t="s">
        <v>127</v>
      </c>
      <c r="C257" s="4">
        <v>20638</v>
      </c>
      <c r="D257" s="4">
        <v>132471</v>
      </c>
      <c r="E257" s="19">
        <f t="shared" si="19"/>
        <v>7.404696553827386</v>
      </c>
      <c r="F257" s="19">
        <f t="shared" si="20"/>
        <v>4.4282363370702456</v>
      </c>
    </row>
    <row r="258" spans="2:6" ht="15">
      <c r="B258" s="5" t="s">
        <v>128</v>
      </c>
      <c r="C258" s="4">
        <v>1259</v>
      </c>
      <c r="D258" s="4">
        <v>62163</v>
      </c>
      <c r="E258" s="19">
        <f t="shared" si="19"/>
        <v>0.45171591051791254</v>
      </c>
      <c r="F258" s="19">
        <f t="shared" si="20"/>
        <v>2.077982769219661</v>
      </c>
    </row>
    <row r="259" spans="2:6" ht="15">
      <c r="B259" s="3" t="s">
        <v>129</v>
      </c>
      <c r="C259" s="4">
        <v>2105</v>
      </c>
      <c r="D259" s="4">
        <v>41021</v>
      </c>
      <c r="E259" s="19">
        <f t="shared" si="19"/>
        <v>0.755251780492618</v>
      </c>
      <c r="F259" s="19">
        <f t="shared" si="20"/>
        <v>1.371248671656125</v>
      </c>
    </row>
    <row r="260" spans="2:6" ht="15">
      <c r="B260" s="34" t="s">
        <v>130</v>
      </c>
      <c r="C260" s="4">
        <v>10517</v>
      </c>
      <c r="D260" s="4">
        <v>156159</v>
      </c>
      <c r="E260" s="19">
        <f t="shared" si="19"/>
        <v>3.7733885869077737</v>
      </c>
      <c r="F260" s="19">
        <f t="shared" si="20"/>
        <v>5.220078040933884</v>
      </c>
    </row>
    <row r="261" spans="3:4" ht="15">
      <c r="C261" s="33">
        <f>SUM(C246:C260)</f>
        <v>278715</v>
      </c>
      <c r="D261" s="33">
        <f>SUM(D246:D260)</f>
        <v>2991507</v>
      </c>
    </row>
    <row r="266" ht="15">
      <c r="C266" t="s">
        <v>161</v>
      </c>
    </row>
    <row r="267" spans="2:4" ht="15">
      <c r="B267" s="2" t="s">
        <v>131</v>
      </c>
      <c r="C267" s="2" t="s">
        <v>104</v>
      </c>
      <c r="D267" s="2" t="s">
        <v>116</v>
      </c>
    </row>
    <row r="268" spans="2:6" ht="15">
      <c r="B268" s="5" t="s">
        <v>132</v>
      </c>
      <c r="C268" s="4">
        <v>229369</v>
      </c>
      <c r="D268" s="4">
        <v>2383916</v>
      </c>
      <c r="E268" s="19">
        <f>(C268/C$275)*100</f>
        <v>81.39771743296379</v>
      </c>
      <c r="F268" s="19">
        <f>(D268/D$275)*100</f>
        <v>83.05485402002793</v>
      </c>
    </row>
    <row r="269" spans="2:6" ht="15">
      <c r="B269" s="3" t="s">
        <v>133</v>
      </c>
      <c r="C269" s="4">
        <v>9490</v>
      </c>
      <c r="D269" s="4">
        <v>189305</v>
      </c>
      <c r="E269" s="19">
        <f aca="true" t="shared" si="21" ref="E269:E274">(C269/C$275)*100</f>
        <v>3.367780033216461</v>
      </c>
      <c r="F269" s="19">
        <f aca="true" t="shared" si="22" ref="F269:F274">(D269/D$275)*100</f>
        <v>6.595324306838575</v>
      </c>
    </row>
    <row r="270" spans="2:6" ht="15">
      <c r="B270" s="5" t="s">
        <v>31</v>
      </c>
      <c r="C270" s="35">
        <v>57</v>
      </c>
      <c r="D270" s="4">
        <v>6517</v>
      </c>
      <c r="E270" s="19">
        <f t="shared" si="21"/>
        <v>0.0202279728022485</v>
      </c>
      <c r="F270" s="19">
        <f t="shared" si="22"/>
        <v>0.22705014927057918</v>
      </c>
    </row>
    <row r="271" spans="2:6" ht="15">
      <c r="B271" s="3" t="s">
        <v>134</v>
      </c>
      <c r="C271" s="4">
        <v>2872</v>
      </c>
      <c r="D271" s="4">
        <v>43835</v>
      </c>
      <c r="E271" s="19">
        <f t="shared" si="21"/>
        <v>1.019205927860661</v>
      </c>
      <c r="F271" s="19">
        <f t="shared" si="22"/>
        <v>1.5271970681718334</v>
      </c>
    </row>
    <row r="272" spans="2:6" ht="15">
      <c r="B272" s="5" t="s">
        <v>135</v>
      </c>
      <c r="C272" s="4">
        <v>4194</v>
      </c>
      <c r="D272" s="4">
        <v>29699</v>
      </c>
      <c r="E272" s="19">
        <f t="shared" si="21"/>
        <v>1.4883529461864948</v>
      </c>
      <c r="F272" s="19">
        <f t="shared" si="22"/>
        <v>1.0347034499289445</v>
      </c>
    </row>
    <row r="273" spans="2:6" ht="15">
      <c r="B273" s="3" t="s">
        <v>136</v>
      </c>
      <c r="C273" s="4">
        <v>13642</v>
      </c>
      <c r="D273" s="4">
        <v>80403</v>
      </c>
      <c r="E273" s="19">
        <f t="shared" si="21"/>
        <v>4.841228157338141</v>
      </c>
      <c r="F273" s="19">
        <f t="shared" si="22"/>
        <v>2.8012142322851585</v>
      </c>
    </row>
    <row r="274" spans="2:6" ht="15">
      <c r="B274" s="34" t="s">
        <v>137</v>
      </c>
      <c r="C274" s="4">
        <v>22164</v>
      </c>
      <c r="D274" s="4">
        <v>136616</v>
      </c>
      <c r="E274" s="19">
        <f t="shared" si="21"/>
        <v>7.865487529632206</v>
      </c>
      <c r="F274" s="19">
        <f t="shared" si="22"/>
        <v>4.7596567734769755</v>
      </c>
    </row>
    <row r="275" spans="3:4" ht="15">
      <c r="C275" s="33">
        <f>SUM(C268:C274)</f>
        <v>281788</v>
      </c>
      <c r="D275" s="33">
        <f>SUM(D268:D274)</f>
        <v>2870291</v>
      </c>
    </row>
    <row r="278" ht="15">
      <c r="C278" t="s">
        <v>161</v>
      </c>
    </row>
    <row r="279" spans="2:4" ht="15">
      <c r="B279" s="5" t="s">
        <v>138</v>
      </c>
      <c r="C279" s="4">
        <v>131198</v>
      </c>
      <c r="D279" s="19">
        <f>(C279/C$286)*100</f>
        <v>5.079043824454421</v>
      </c>
    </row>
    <row r="280" spans="2:4" ht="15">
      <c r="B280" s="3" t="s">
        <v>139</v>
      </c>
      <c r="C280" s="4">
        <v>35187</v>
      </c>
      <c r="D280" s="19">
        <f aca="true" t="shared" si="23" ref="D280:D285">(C280/C$286)*100</f>
        <v>1.3621878005082217</v>
      </c>
    </row>
    <row r="281" spans="2:4" ht="15">
      <c r="B281" s="5" t="s">
        <v>140</v>
      </c>
      <c r="C281" s="4">
        <v>54418</v>
      </c>
      <c r="D281" s="19">
        <f t="shared" si="23"/>
        <v>2.106673934352358</v>
      </c>
    </row>
    <row r="282" spans="2:4" ht="15">
      <c r="B282" s="3" t="s">
        <v>31</v>
      </c>
      <c r="C282" s="4">
        <v>329</v>
      </c>
      <c r="D282" s="19">
        <f t="shared" si="23"/>
        <v>0.012736515939614203</v>
      </c>
    </row>
    <row r="283" spans="2:4" ht="15">
      <c r="B283" s="5" t="s">
        <v>141</v>
      </c>
      <c r="C283" s="4">
        <v>107006</v>
      </c>
      <c r="D283" s="19">
        <f t="shared" si="23"/>
        <v>4.142503418341512</v>
      </c>
    </row>
    <row r="284" spans="2:4" ht="15">
      <c r="B284" s="3" t="s">
        <v>142</v>
      </c>
      <c r="C284" s="4">
        <v>825107</v>
      </c>
      <c r="D284" s="19">
        <f t="shared" si="23"/>
        <v>31.942214156192268</v>
      </c>
    </row>
    <row r="285" spans="2:4" ht="15">
      <c r="B285" s="34" t="s">
        <v>143</v>
      </c>
      <c r="C285" s="4">
        <v>1429879</v>
      </c>
      <c r="D285" s="19">
        <f t="shared" si="23"/>
        <v>55.354640350211604</v>
      </c>
    </row>
    <row r="286" ht="15">
      <c r="C286" s="33">
        <f>SUM(C279:C285)</f>
        <v>2583124</v>
      </c>
    </row>
    <row r="292" ht="15">
      <c r="C292" t="s">
        <v>161</v>
      </c>
    </row>
    <row r="293" spans="2:4" ht="15">
      <c r="B293" s="2" t="s">
        <v>144</v>
      </c>
      <c r="C293" s="2" t="s">
        <v>104</v>
      </c>
      <c r="D293" s="2" t="s">
        <v>116</v>
      </c>
    </row>
    <row r="294" spans="2:6" ht="15">
      <c r="B294" s="3" t="s">
        <v>145</v>
      </c>
      <c r="C294" s="4">
        <v>117015</v>
      </c>
      <c r="D294" s="4">
        <v>1236574</v>
      </c>
      <c r="E294" s="19">
        <f>(C294/C$305)*100</f>
        <v>46.11228675801246</v>
      </c>
      <c r="F294" s="19">
        <f>(D294/D$305)*100</f>
        <v>48.155855970228885</v>
      </c>
    </row>
    <row r="295" spans="2:6" ht="15">
      <c r="B295" s="5" t="s">
        <v>146</v>
      </c>
      <c r="C295" s="4">
        <v>57926</v>
      </c>
      <c r="D295" s="4">
        <v>577012</v>
      </c>
      <c r="E295" s="19">
        <f aca="true" t="shared" si="24" ref="E295:E305">(C295/C$305)*100</f>
        <v>22.826990751139853</v>
      </c>
      <c r="F295" s="19">
        <f aca="true" t="shared" si="25" ref="F295:F305">(D295/D$305)*100</f>
        <v>22.470557172553935</v>
      </c>
    </row>
    <row r="296" spans="2:6" ht="15">
      <c r="B296" s="3" t="s">
        <v>147</v>
      </c>
      <c r="C296" s="4">
        <v>24504</v>
      </c>
      <c r="D296" s="4">
        <v>181329</v>
      </c>
      <c r="E296" s="19">
        <f t="shared" si="24"/>
        <v>9.65633016893849</v>
      </c>
      <c r="F296" s="19">
        <f t="shared" si="25"/>
        <v>7.061488602562914</v>
      </c>
    </row>
    <row r="297" spans="2:6" ht="15">
      <c r="B297" s="5" t="s">
        <v>148</v>
      </c>
      <c r="C297" s="4">
        <v>18817</v>
      </c>
      <c r="D297" s="4">
        <v>125791</v>
      </c>
      <c r="E297" s="19">
        <f t="shared" si="24"/>
        <v>7.415245053416404</v>
      </c>
      <c r="F297" s="19">
        <f t="shared" si="25"/>
        <v>4.898674303641401</v>
      </c>
    </row>
    <row r="298" spans="2:6" ht="15">
      <c r="B298" s="3" t="s">
        <v>149</v>
      </c>
      <c r="C298" s="4">
        <v>18782</v>
      </c>
      <c r="D298" s="4">
        <v>128891</v>
      </c>
      <c r="E298" s="19">
        <f t="shared" si="24"/>
        <v>7.401452547869845</v>
      </c>
      <c r="F298" s="19">
        <f t="shared" si="25"/>
        <v>5.019397490048125</v>
      </c>
    </row>
    <row r="299" spans="2:6" ht="15">
      <c r="B299" s="5" t="s">
        <v>150</v>
      </c>
      <c r="C299" s="4">
        <v>3412</v>
      </c>
      <c r="D299" s="4">
        <v>43408</v>
      </c>
      <c r="E299" s="19">
        <f t="shared" si="24"/>
        <v>1.3445722549958425</v>
      </c>
      <c r="F299" s="19">
        <f t="shared" si="25"/>
        <v>1.6904361534010057</v>
      </c>
    </row>
    <row r="300" spans="2:6" ht="15">
      <c r="B300" s="3" t="s">
        <v>151</v>
      </c>
      <c r="C300" s="4">
        <v>2628</v>
      </c>
      <c r="D300" s="4">
        <v>23810</v>
      </c>
      <c r="E300" s="19">
        <f t="shared" si="24"/>
        <v>1.0356201307529525</v>
      </c>
      <c r="F300" s="19">
        <f t="shared" si="25"/>
        <v>0.9272319575303618</v>
      </c>
    </row>
    <row r="301" spans="2:6" ht="15">
      <c r="B301" s="5" t="s">
        <v>152</v>
      </c>
      <c r="C301" s="4">
        <v>2995</v>
      </c>
      <c r="D301" s="4">
        <v>23308</v>
      </c>
      <c r="E301" s="19">
        <f t="shared" si="24"/>
        <v>1.1802444031982848</v>
      </c>
      <c r="F301" s="19">
        <f t="shared" si="25"/>
        <v>0.907682589925144</v>
      </c>
    </row>
    <row r="302" spans="2:6" ht="15">
      <c r="B302" s="3" t="s">
        <v>153</v>
      </c>
      <c r="C302" s="4">
        <v>974</v>
      </c>
      <c r="D302" s="4">
        <v>10758</v>
      </c>
      <c r="E302" s="19">
        <f t="shared" si="24"/>
        <v>0.38382572578134544</v>
      </c>
      <c r="F302" s="19">
        <f t="shared" si="25"/>
        <v>0.4189483997946927</v>
      </c>
    </row>
    <row r="303" spans="2:6" ht="15">
      <c r="B303" s="5" t="s">
        <v>154</v>
      </c>
      <c r="C303" s="4">
        <v>1750</v>
      </c>
      <c r="D303" s="4">
        <v>17631</v>
      </c>
      <c r="E303" s="19">
        <f t="shared" si="24"/>
        <v>0.6896252773278794</v>
      </c>
      <c r="F303" s="19">
        <f t="shared" si="25"/>
        <v>0.6866033869474091</v>
      </c>
    </row>
    <row r="304" spans="2:6" ht="15">
      <c r="B304" s="6" t="s">
        <v>155</v>
      </c>
      <c r="C304" s="4">
        <v>4958</v>
      </c>
      <c r="D304" s="4">
        <v>199346</v>
      </c>
      <c r="E304" s="19">
        <f t="shared" si="24"/>
        <v>1.9538069285666433</v>
      </c>
      <c r="F304" s="19">
        <f t="shared" si="25"/>
        <v>7.763123973366129</v>
      </c>
    </row>
    <row r="305" spans="3:6" ht="15">
      <c r="C305" s="33">
        <f>SUM(C294:C304)</f>
        <v>253761</v>
      </c>
      <c r="D305" s="33">
        <f>SUM(D294:D304)</f>
        <v>2567858</v>
      </c>
      <c r="E305" s="19">
        <f t="shared" si="24"/>
        <v>100</v>
      </c>
      <c r="F305" s="19">
        <f t="shared" si="25"/>
        <v>100</v>
      </c>
    </row>
    <row r="308" ht="15">
      <c r="C308" t="s">
        <v>161</v>
      </c>
    </row>
    <row r="309" spans="2:4" ht="15">
      <c r="B309" s="3" t="s">
        <v>156</v>
      </c>
      <c r="C309" s="33">
        <v>4382</v>
      </c>
      <c r="D309" s="19">
        <f>(C309/C$314)*100</f>
        <v>0.17019875034810733</v>
      </c>
    </row>
    <row r="310" spans="2:4" ht="15">
      <c r="B310" s="5" t="s">
        <v>157</v>
      </c>
      <c r="C310" s="33">
        <v>34309</v>
      </c>
      <c r="D310" s="19">
        <f>(C310/C$314)*100</f>
        <v>1.3325762039464204</v>
      </c>
    </row>
    <row r="311" spans="2:4" ht="15">
      <c r="B311" s="3" t="s">
        <v>158</v>
      </c>
      <c r="C311" s="33">
        <v>16114</v>
      </c>
      <c r="D311" s="19">
        <f>(C311/C$314)*100</f>
        <v>0.6258746378615704</v>
      </c>
    </row>
    <row r="312" spans="2:4" ht="15">
      <c r="B312" s="5" t="s">
        <v>159</v>
      </c>
      <c r="C312" s="33">
        <v>1148</v>
      </c>
      <c r="D312" s="19">
        <f>(C312/C$314)*100</f>
        <v>0.0445888099953508</v>
      </c>
    </row>
    <row r="313" spans="2:4" ht="15">
      <c r="B313" s="6" t="s">
        <v>160</v>
      </c>
      <c r="C313" s="33">
        <v>2518684</v>
      </c>
      <c r="D313" s="19">
        <f>(C313/C$314)*100</f>
        <v>97.82676159784856</v>
      </c>
    </row>
    <row r="314" ht="15">
      <c r="C314" s="33">
        <f>SUM(C309:C313)</f>
        <v>2574637</v>
      </c>
    </row>
  </sheetData>
  <sheetProtection/>
  <mergeCells count="9">
    <mergeCell ref="A47:A48"/>
    <mergeCell ref="A50:A51"/>
    <mergeCell ref="A53:A54"/>
    <mergeCell ref="A56:A57"/>
    <mergeCell ref="A1:A2"/>
    <mergeCell ref="B1:K1"/>
    <mergeCell ref="D2:E2"/>
    <mergeCell ref="G2:H2"/>
    <mergeCell ref="J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28">
      <selection activeCell="K13" sqref="K13"/>
    </sheetView>
  </sheetViews>
  <sheetFormatPr defaultColWidth="9.140625" defaultRowHeight="15"/>
  <cols>
    <col min="1" max="1" width="74.28125" style="0" bestFit="1" customWidth="1"/>
    <col min="2" max="2" width="19.140625" style="0" customWidth="1"/>
  </cols>
  <sheetData>
    <row r="2" spans="1:2" ht="15.75" thickBot="1">
      <c r="A2" s="72" t="s">
        <v>188</v>
      </c>
      <c r="B2" s="73"/>
    </row>
    <row r="3" spans="1:2" ht="31.5" customHeight="1" thickBot="1">
      <c r="A3" s="50" t="s">
        <v>164</v>
      </c>
      <c r="B3" s="46" t="s">
        <v>165</v>
      </c>
    </row>
    <row r="4" spans="1:2" ht="15.75" thickBot="1">
      <c r="A4" s="42" t="s">
        <v>105</v>
      </c>
      <c r="B4" s="43">
        <v>0.6</v>
      </c>
    </row>
    <row r="5" spans="1:2" ht="15.75" thickBot="1">
      <c r="A5" s="42" t="s">
        <v>106</v>
      </c>
      <c r="B5" s="43">
        <v>0.6</v>
      </c>
    </row>
    <row r="6" spans="1:2" ht="15.75" thickBot="1">
      <c r="A6" s="42" t="s">
        <v>31</v>
      </c>
      <c r="B6" s="43">
        <v>1.4</v>
      </c>
    </row>
    <row r="7" spans="1:2" ht="15.75" thickBot="1">
      <c r="A7" s="42" t="s">
        <v>107</v>
      </c>
      <c r="B7" s="43">
        <v>17.2</v>
      </c>
    </row>
    <row r="8" spans="1:2" ht="15.75" thickBot="1">
      <c r="A8" s="42" t="s">
        <v>108</v>
      </c>
      <c r="B8" s="43">
        <v>0.1</v>
      </c>
    </row>
    <row r="9" spans="1:2" ht="15.75" thickBot="1">
      <c r="A9" s="42" t="s">
        <v>109</v>
      </c>
      <c r="B9" s="43">
        <v>55.4</v>
      </c>
    </row>
    <row r="10" spans="1:2" ht="15.75" thickBot="1">
      <c r="A10" s="42" t="s">
        <v>110</v>
      </c>
      <c r="B10" s="43">
        <v>0.1</v>
      </c>
    </row>
    <row r="11" spans="1:2" ht="15.75" thickBot="1">
      <c r="A11" s="42" t="s">
        <v>111</v>
      </c>
      <c r="B11" s="43">
        <v>0.4</v>
      </c>
    </row>
    <row r="12" spans="1:2" ht="15.75" thickBot="1">
      <c r="A12" s="42" t="s">
        <v>112</v>
      </c>
      <c r="B12" s="43">
        <v>0.3</v>
      </c>
    </row>
    <row r="13" spans="1:2" ht="15.75" thickBot="1">
      <c r="A13" s="42" t="s">
        <v>113</v>
      </c>
      <c r="B13" s="43">
        <v>23.1</v>
      </c>
    </row>
    <row r="14" spans="1:2" ht="15.75" thickBot="1">
      <c r="A14" s="42" t="s">
        <v>114</v>
      </c>
      <c r="B14" s="43">
        <v>0.9</v>
      </c>
    </row>
    <row r="15" spans="1:2" ht="15.75" thickBot="1">
      <c r="A15" s="44" t="s">
        <v>12</v>
      </c>
      <c r="B15" s="47">
        <v>100</v>
      </c>
    </row>
    <row r="16" ht="15">
      <c r="A16" s="45" t="s">
        <v>162</v>
      </c>
    </row>
    <row r="19" spans="1:13" ht="27.75" customHeight="1" thickBot="1">
      <c r="A19" s="72" t="s">
        <v>189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294" thickBot="1">
      <c r="A20" s="50" t="s">
        <v>48</v>
      </c>
      <c r="B20" s="51" t="s">
        <v>105</v>
      </c>
      <c r="C20" s="52" t="s">
        <v>106</v>
      </c>
      <c r="D20" s="52" t="s">
        <v>107</v>
      </c>
      <c r="E20" s="52" t="s">
        <v>108</v>
      </c>
      <c r="F20" s="52" t="s">
        <v>109</v>
      </c>
      <c r="G20" s="52" t="s">
        <v>110</v>
      </c>
      <c r="H20" s="52" t="s">
        <v>111</v>
      </c>
      <c r="I20" s="52" t="s">
        <v>112</v>
      </c>
      <c r="J20" s="52" t="s">
        <v>113</v>
      </c>
      <c r="K20" s="52" t="s">
        <v>114</v>
      </c>
      <c r="L20" s="52" t="s">
        <v>31</v>
      </c>
      <c r="M20" s="53" t="s">
        <v>163</v>
      </c>
    </row>
    <row r="21" spans="1:13" ht="15.75" thickBot="1">
      <c r="A21" s="42" t="s">
        <v>166</v>
      </c>
      <c r="B21" s="54">
        <v>2</v>
      </c>
      <c r="C21" s="54">
        <v>0.2</v>
      </c>
      <c r="D21" s="54">
        <v>65.8</v>
      </c>
      <c r="E21" s="54"/>
      <c r="F21" s="54">
        <v>25.3</v>
      </c>
      <c r="G21" s="54">
        <v>1.2</v>
      </c>
      <c r="H21" s="54">
        <v>0.6</v>
      </c>
      <c r="I21" s="55"/>
      <c r="J21" s="54">
        <v>4.7</v>
      </c>
      <c r="K21" s="54">
        <v>0.1</v>
      </c>
      <c r="L21" s="54">
        <v>0.1</v>
      </c>
      <c r="M21" s="54">
        <v>100</v>
      </c>
    </row>
    <row r="22" spans="1:13" ht="15.75" thickBot="1">
      <c r="A22" s="42" t="s">
        <v>50</v>
      </c>
      <c r="B22" s="54"/>
      <c r="C22" s="54">
        <v>4.1</v>
      </c>
      <c r="D22" s="54">
        <v>44.4</v>
      </c>
      <c r="E22" s="54"/>
      <c r="F22" s="54">
        <v>50.9</v>
      </c>
      <c r="G22" s="54">
        <v>0.6</v>
      </c>
      <c r="H22" s="54"/>
      <c r="I22" s="54"/>
      <c r="J22" s="54"/>
      <c r="K22" s="54"/>
      <c r="L22" s="54">
        <v>0.1</v>
      </c>
      <c r="M22" s="54">
        <v>100</v>
      </c>
    </row>
    <row r="23" spans="1:13" ht="15.75" thickBot="1">
      <c r="A23" s="42" t="s">
        <v>60</v>
      </c>
      <c r="B23" s="54"/>
      <c r="C23" s="55"/>
      <c r="D23" s="54">
        <v>24.4</v>
      </c>
      <c r="E23" s="54"/>
      <c r="F23" s="54">
        <v>75.6</v>
      </c>
      <c r="G23" s="54"/>
      <c r="H23" s="54"/>
      <c r="I23" s="54"/>
      <c r="J23" s="54"/>
      <c r="K23" s="54"/>
      <c r="L23" s="54"/>
      <c r="M23" s="54">
        <v>100</v>
      </c>
    </row>
    <row r="24" spans="1:13" ht="15.75" thickBot="1">
      <c r="A24" s="42" t="s">
        <v>51</v>
      </c>
      <c r="B24" s="54"/>
      <c r="C24" s="54">
        <v>0.7</v>
      </c>
      <c r="D24" s="54">
        <v>31.3</v>
      </c>
      <c r="E24" s="54">
        <v>2.6</v>
      </c>
      <c r="F24" s="54">
        <v>62</v>
      </c>
      <c r="G24" s="54"/>
      <c r="H24" s="54"/>
      <c r="I24" s="54">
        <v>1.4</v>
      </c>
      <c r="J24" s="54">
        <v>1.6</v>
      </c>
      <c r="K24" s="54">
        <v>0.2</v>
      </c>
      <c r="L24" s="54"/>
      <c r="M24" s="54">
        <v>100</v>
      </c>
    </row>
    <row r="25" spans="1:13" ht="15.75" thickBot="1">
      <c r="A25" s="42" t="s">
        <v>52</v>
      </c>
      <c r="B25" s="54"/>
      <c r="C25" s="54">
        <v>0.7</v>
      </c>
      <c r="D25" s="54">
        <v>13.3</v>
      </c>
      <c r="E25" s="54"/>
      <c r="F25" s="54">
        <v>61.1</v>
      </c>
      <c r="G25" s="54"/>
      <c r="H25" s="54">
        <v>0.4</v>
      </c>
      <c r="I25" s="54">
        <v>0.2</v>
      </c>
      <c r="J25" s="54">
        <v>23.9</v>
      </c>
      <c r="K25" s="54">
        <v>0.5</v>
      </c>
      <c r="L25" s="54"/>
      <c r="M25" s="54">
        <v>100</v>
      </c>
    </row>
    <row r="26" spans="1:13" ht="15.75" thickBot="1">
      <c r="A26" s="42" t="s">
        <v>53</v>
      </c>
      <c r="B26" s="54"/>
      <c r="C26" s="55"/>
      <c r="D26" s="54">
        <v>21.3</v>
      </c>
      <c r="E26" s="54"/>
      <c r="F26" s="54">
        <v>32.7</v>
      </c>
      <c r="G26" s="54"/>
      <c r="H26" s="54">
        <v>0.5</v>
      </c>
      <c r="I26" s="54">
        <v>3.4</v>
      </c>
      <c r="J26" s="54">
        <v>30.2</v>
      </c>
      <c r="K26" s="54">
        <v>1.9</v>
      </c>
      <c r="L26" s="54">
        <v>9.9</v>
      </c>
      <c r="M26" s="54">
        <v>100</v>
      </c>
    </row>
    <row r="27" spans="1:13" ht="15.75" thickBot="1">
      <c r="A27" s="42" t="s">
        <v>54</v>
      </c>
      <c r="B27" s="54">
        <v>6.3</v>
      </c>
      <c r="C27" s="54">
        <v>0.2</v>
      </c>
      <c r="D27" s="54">
        <v>26</v>
      </c>
      <c r="E27" s="54"/>
      <c r="F27" s="54">
        <v>2.3</v>
      </c>
      <c r="G27" s="54">
        <v>1.8</v>
      </c>
      <c r="H27" s="54">
        <v>1.2</v>
      </c>
      <c r="I27" s="54">
        <v>1</v>
      </c>
      <c r="J27" s="54">
        <v>58.7</v>
      </c>
      <c r="K27" s="54">
        <v>2.5</v>
      </c>
      <c r="L27" s="55"/>
      <c r="M27" s="54">
        <v>100</v>
      </c>
    </row>
    <row r="28" spans="1:13" ht="15.75" thickBot="1">
      <c r="A28" s="42" t="s">
        <v>167</v>
      </c>
      <c r="B28" s="54"/>
      <c r="C28" s="54"/>
      <c r="D28" s="54">
        <v>100</v>
      </c>
      <c r="E28" s="54"/>
      <c r="F28" s="54"/>
      <c r="G28" s="54"/>
      <c r="H28" s="54"/>
      <c r="I28" s="54"/>
      <c r="J28" s="54"/>
      <c r="K28" s="54"/>
      <c r="L28" s="54"/>
      <c r="M28" s="54">
        <v>100</v>
      </c>
    </row>
    <row r="29" spans="1:13" ht="15.75" thickBot="1">
      <c r="A29" s="42" t="s">
        <v>56</v>
      </c>
      <c r="B29" s="54"/>
      <c r="C29" s="54"/>
      <c r="D29" s="54">
        <v>36.8</v>
      </c>
      <c r="E29" s="54"/>
      <c r="F29" s="54">
        <v>62.8</v>
      </c>
      <c r="G29" s="54"/>
      <c r="H29" s="54"/>
      <c r="I29" s="54"/>
      <c r="J29" s="54"/>
      <c r="K29" s="54"/>
      <c r="L29" s="54">
        <v>0.4</v>
      </c>
      <c r="M29" s="54">
        <v>100</v>
      </c>
    </row>
    <row r="30" spans="1:13" ht="15.75" thickBot="1">
      <c r="A30" s="42" t="s">
        <v>65</v>
      </c>
      <c r="B30" s="54">
        <v>1.7</v>
      </c>
      <c r="C30" s="54"/>
      <c r="D30" s="54">
        <v>11.9</v>
      </c>
      <c r="E30" s="54"/>
      <c r="F30" s="54">
        <v>0.8</v>
      </c>
      <c r="G30" s="54">
        <v>0.6</v>
      </c>
      <c r="H30" s="54">
        <v>0.2</v>
      </c>
      <c r="I30" s="54">
        <v>0.6</v>
      </c>
      <c r="J30" s="54">
        <v>32</v>
      </c>
      <c r="K30" s="54">
        <v>9</v>
      </c>
      <c r="L30" s="54">
        <v>43.2</v>
      </c>
      <c r="M30" s="54">
        <v>100</v>
      </c>
    </row>
    <row r="31" spans="1:13" ht="15.75" thickBot="1">
      <c r="A31" s="42" t="s">
        <v>57</v>
      </c>
      <c r="B31" s="54">
        <v>70.4</v>
      </c>
      <c r="C31" s="54"/>
      <c r="D31" s="54">
        <v>12.3</v>
      </c>
      <c r="E31" s="54"/>
      <c r="F31" s="55"/>
      <c r="G31" s="54">
        <v>1.2</v>
      </c>
      <c r="H31" s="54"/>
      <c r="I31" s="54"/>
      <c r="J31" s="54">
        <v>16</v>
      </c>
      <c r="K31" s="54"/>
      <c r="L31" s="54"/>
      <c r="M31" s="54">
        <v>100</v>
      </c>
    </row>
    <row r="32" spans="1:13" ht="15.75" thickBot="1">
      <c r="A32" s="42" t="s">
        <v>168</v>
      </c>
      <c r="B32" s="54">
        <v>18.2</v>
      </c>
      <c r="C32" s="54"/>
      <c r="D32" s="54">
        <v>44.2</v>
      </c>
      <c r="E32" s="54"/>
      <c r="F32" s="54">
        <v>1.3</v>
      </c>
      <c r="G32" s="55"/>
      <c r="H32" s="54">
        <v>5.7</v>
      </c>
      <c r="I32" s="54">
        <v>5.5</v>
      </c>
      <c r="J32" s="54">
        <v>19.3</v>
      </c>
      <c r="K32" s="54">
        <v>4.7</v>
      </c>
      <c r="L32" s="54">
        <v>1.1</v>
      </c>
      <c r="M32" s="54">
        <v>100</v>
      </c>
    </row>
    <row r="33" spans="1:13" ht="15.75" thickBot="1">
      <c r="A33" s="42" t="s">
        <v>59</v>
      </c>
      <c r="B33" s="54">
        <v>0.6</v>
      </c>
      <c r="C33" s="54"/>
      <c r="D33" s="54">
        <v>77.2</v>
      </c>
      <c r="E33" s="54"/>
      <c r="F33" s="54">
        <v>1.1</v>
      </c>
      <c r="G33" s="54"/>
      <c r="H33" s="54"/>
      <c r="I33" s="54"/>
      <c r="J33" s="54">
        <v>19.3</v>
      </c>
      <c r="K33" s="54">
        <v>1.9</v>
      </c>
      <c r="L33" s="55"/>
      <c r="M33" s="54">
        <v>100</v>
      </c>
    </row>
    <row r="34" spans="1:13" ht="15.75" thickBot="1">
      <c r="A34" s="42" t="s">
        <v>61</v>
      </c>
      <c r="B34" s="54"/>
      <c r="C34" s="54"/>
      <c r="D34" s="54"/>
      <c r="E34" s="54"/>
      <c r="F34" s="54"/>
      <c r="G34" s="54">
        <v>96.6</v>
      </c>
      <c r="H34" s="54"/>
      <c r="I34" s="54"/>
      <c r="J34" s="54"/>
      <c r="K34" s="54"/>
      <c r="L34" s="54">
        <v>3.4</v>
      </c>
      <c r="M34" s="54">
        <v>100</v>
      </c>
    </row>
    <row r="35" spans="1:13" ht="15.75" thickBot="1">
      <c r="A35" s="42" t="s">
        <v>63</v>
      </c>
      <c r="B35" s="54">
        <v>13.3</v>
      </c>
      <c r="C35" s="54">
        <v>0.4</v>
      </c>
      <c r="D35" s="54">
        <v>34.4</v>
      </c>
      <c r="E35" s="54"/>
      <c r="F35" s="54">
        <v>17.6</v>
      </c>
      <c r="G35" s="54">
        <v>1.5</v>
      </c>
      <c r="H35" s="54">
        <v>1.7</v>
      </c>
      <c r="I35" s="54">
        <v>0.1</v>
      </c>
      <c r="J35" s="54">
        <v>25</v>
      </c>
      <c r="K35" s="54">
        <v>1.3</v>
      </c>
      <c r="L35" s="54">
        <v>4.6</v>
      </c>
      <c r="M35" s="54">
        <v>100</v>
      </c>
    </row>
    <row r="36" spans="1:13" ht="15.75" thickBot="1">
      <c r="A36" s="48" t="s">
        <v>169</v>
      </c>
      <c r="B36" s="56"/>
      <c r="C36" s="56"/>
      <c r="D36" s="57">
        <v>97.9</v>
      </c>
      <c r="E36" s="57">
        <v>0.4</v>
      </c>
      <c r="F36" s="57">
        <v>0.3</v>
      </c>
      <c r="G36" s="57"/>
      <c r="H36" s="57"/>
      <c r="I36" s="56"/>
      <c r="J36" s="57">
        <v>1.5</v>
      </c>
      <c r="K36" s="57"/>
      <c r="L36" s="57"/>
      <c r="M36" s="57">
        <v>100</v>
      </c>
    </row>
    <row r="37" spans="1:13" ht="15.75" thickBot="1">
      <c r="A37" s="44" t="s">
        <v>12</v>
      </c>
      <c r="B37" s="58">
        <v>0.6</v>
      </c>
      <c r="C37" s="58">
        <v>0.6</v>
      </c>
      <c r="D37" s="58">
        <v>17.2</v>
      </c>
      <c r="E37" s="58">
        <v>0.1</v>
      </c>
      <c r="F37" s="58">
        <v>55.4</v>
      </c>
      <c r="G37" s="58">
        <v>0.1</v>
      </c>
      <c r="H37" s="58">
        <v>0.4</v>
      </c>
      <c r="I37" s="58">
        <v>0.3</v>
      </c>
      <c r="J37" s="58">
        <v>23.1</v>
      </c>
      <c r="K37" s="58">
        <v>0.9</v>
      </c>
      <c r="L37" s="58">
        <v>1.4</v>
      </c>
      <c r="M37" s="58">
        <v>100</v>
      </c>
    </row>
    <row r="38" ht="15">
      <c r="A38" s="45" t="s">
        <v>162</v>
      </c>
    </row>
  </sheetData>
  <sheetProtection/>
  <mergeCells count="2">
    <mergeCell ref="A2:B2"/>
    <mergeCell ref="A19:M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4.28125" style="0" bestFit="1" customWidth="1"/>
    <col min="2" max="2" width="17.57421875" style="0" customWidth="1"/>
    <col min="3" max="3" width="16.140625" style="0" customWidth="1"/>
  </cols>
  <sheetData>
    <row r="1" spans="1:3" ht="44.25" customHeight="1" thickBot="1">
      <c r="A1" s="72" t="s">
        <v>190</v>
      </c>
      <c r="B1" s="74"/>
      <c r="C1" s="74"/>
    </row>
    <row r="2" spans="1:3" ht="29.25" thickBot="1">
      <c r="A2" s="50" t="s">
        <v>170</v>
      </c>
      <c r="B2" s="41" t="s">
        <v>171</v>
      </c>
      <c r="C2" s="41" t="s">
        <v>172</v>
      </c>
    </row>
    <row r="3" spans="1:3" ht="15.75" thickBot="1">
      <c r="A3" s="42" t="s">
        <v>117</v>
      </c>
      <c r="B3" s="43">
        <v>1.3</v>
      </c>
      <c r="C3" s="43">
        <v>5.5</v>
      </c>
    </row>
    <row r="4" spans="1:3" ht="15.75" thickBot="1">
      <c r="A4" s="42" t="s">
        <v>118</v>
      </c>
      <c r="B4" s="43">
        <v>1.8</v>
      </c>
      <c r="C4" s="43">
        <v>2.3</v>
      </c>
    </row>
    <row r="5" spans="1:3" ht="15.75" thickBot="1">
      <c r="A5" s="42" t="s">
        <v>31</v>
      </c>
      <c r="B5" s="43">
        <v>0</v>
      </c>
      <c r="C5" s="43">
        <v>0.1</v>
      </c>
    </row>
    <row r="6" spans="1:3" ht="15.75" thickBot="1">
      <c r="A6" s="42" t="s">
        <v>119</v>
      </c>
      <c r="B6" s="43">
        <v>11.6</v>
      </c>
      <c r="C6" s="43">
        <v>9.5</v>
      </c>
    </row>
    <row r="7" spans="1:3" ht="15.75" thickBot="1">
      <c r="A7" s="42" t="s">
        <v>120</v>
      </c>
      <c r="B7" s="43">
        <v>6.7</v>
      </c>
      <c r="C7" s="43">
        <v>4.3</v>
      </c>
    </row>
    <row r="8" spans="1:3" ht="15.75" thickBot="1">
      <c r="A8" s="42" t="s">
        <v>121</v>
      </c>
      <c r="B8" s="43">
        <v>0.5</v>
      </c>
      <c r="C8" s="43">
        <v>0.3</v>
      </c>
    </row>
    <row r="9" spans="1:3" ht="15.75" thickBot="1">
      <c r="A9" s="42" t="s">
        <v>122</v>
      </c>
      <c r="B9" s="43">
        <v>7.5</v>
      </c>
      <c r="C9" s="43">
        <v>3.4</v>
      </c>
    </row>
    <row r="10" spans="1:3" ht="15.75" thickBot="1">
      <c r="A10" s="42" t="s">
        <v>123</v>
      </c>
      <c r="B10" s="43">
        <v>42.3</v>
      </c>
      <c r="C10" s="43">
        <v>45.9</v>
      </c>
    </row>
    <row r="11" spans="1:3" ht="15.75" thickBot="1">
      <c r="A11" s="42" t="s">
        <v>124</v>
      </c>
      <c r="B11" s="43">
        <v>2.3</v>
      </c>
      <c r="C11" s="43">
        <v>1.5</v>
      </c>
    </row>
    <row r="12" spans="1:3" ht="15.75" thickBot="1">
      <c r="A12" s="42" t="s">
        <v>125</v>
      </c>
      <c r="B12" s="43">
        <v>13.4</v>
      </c>
      <c r="C12" s="43">
        <v>14</v>
      </c>
    </row>
    <row r="13" spans="1:3" ht="15.75" thickBot="1">
      <c r="A13" s="42" t="s">
        <v>126</v>
      </c>
      <c r="B13" s="43">
        <v>0.2</v>
      </c>
      <c r="C13" s="43">
        <v>0.2</v>
      </c>
    </row>
    <row r="14" spans="1:3" ht="15.75" thickBot="1">
      <c r="A14" s="42" t="s">
        <v>127</v>
      </c>
      <c r="B14" s="43">
        <v>7.4</v>
      </c>
      <c r="C14" s="43">
        <v>4.4</v>
      </c>
    </row>
    <row r="15" spans="1:3" ht="15.75" thickBot="1">
      <c r="A15" s="42" t="s">
        <v>128</v>
      </c>
      <c r="B15" s="43">
        <v>0.5</v>
      </c>
      <c r="C15" s="43">
        <v>2.1</v>
      </c>
    </row>
    <row r="16" spans="1:3" ht="15.75" thickBot="1">
      <c r="A16" s="42" t="s">
        <v>129</v>
      </c>
      <c r="B16" s="43">
        <v>0.8</v>
      </c>
      <c r="C16" s="43">
        <v>1.4</v>
      </c>
    </row>
    <row r="17" spans="1:3" ht="15.75" thickBot="1">
      <c r="A17" s="42" t="s">
        <v>130</v>
      </c>
      <c r="B17" s="43">
        <v>3.8</v>
      </c>
      <c r="C17" s="43">
        <v>5.2</v>
      </c>
    </row>
    <row r="18" spans="1:3" ht="15.75" thickBot="1">
      <c r="A18" s="44" t="s">
        <v>12</v>
      </c>
      <c r="B18" s="47">
        <v>100</v>
      </c>
      <c r="C18" s="47">
        <v>100</v>
      </c>
    </row>
    <row r="19" ht="15">
      <c r="A19" s="45" t="s">
        <v>162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74.28125" style="0" bestFit="1" customWidth="1"/>
    <col min="2" max="2" width="14.140625" style="0" customWidth="1"/>
    <col min="3" max="3" width="18.421875" style="0" customWidth="1"/>
  </cols>
  <sheetData>
    <row r="1" spans="1:3" ht="37.5" customHeight="1" thickBot="1">
      <c r="A1" s="72" t="s">
        <v>191</v>
      </c>
      <c r="B1" s="74"/>
      <c r="C1" s="74"/>
    </row>
    <row r="2" spans="1:3" ht="43.5" thickBot="1">
      <c r="A2" s="50" t="s">
        <v>173</v>
      </c>
      <c r="B2" s="41" t="s">
        <v>171</v>
      </c>
      <c r="C2" s="41" t="s">
        <v>172</v>
      </c>
    </row>
    <row r="3" spans="1:3" ht="15.75" thickBot="1">
      <c r="A3" s="42" t="s">
        <v>132</v>
      </c>
      <c r="B3" s="43">
        <v>81.4</v>
      </c>
      <c r="C3" s="43">
        <v>83.1</v>
      </c>
    </row>
    <row r="4" spans="1:3" ht="15.75" thickBot="1">
      <c r="A4" s="42" t="s">
        <v>133</v>
      </c>
      <c r="B4" s="43">
        <v>3.4</v>
      </c>
      <c r="C4" s="43">
        <v>6.6</v>
      </c>
    </row>
    <row r="5" spans="1:3" ht="15.75" thickBot="1">
      <c r="A5" s="42" t="s">
        <v>31</v>
      </c>
      <c r="B5" s="43">
        <v>0</v>
      </c>
      <c r="C5" s="43">
        <v>0.2</v>
      </c>
    </row>
    <row r="6" spans="1:3" ht="15.75" thickBot="1">
      <c r="A6" s="42" t="s">
        <v>134</v>
      </c>
      <c r="B6" s="43">
        <v>1</v>
      </c>
      <c r="C6" s="43">
        <v>1.5</v>
      </c>
    </row>
    <row r="7" spans="1:3" ht="15.75" thickBot="1">
      <c r="A7" s="42" t="s">
        <v>135</v>
      </c>
      <c r="B7" s="43">
        <v>1.5</v>
      </c>
      <c r="C7" s="43">
        <v>1</v>
      </c>
    </row>
    <row r="8" spans="1:3" ht="15.75" thickBot="1">
      <c r="A8" s="42" t="s">
        <v>136</v>
      </c>
      <c r="B8" s="43">
        <v>4.8</v>
      </c>
      <c r="C8" s="43">
        <v>2.8</v>
      </c>
    </row>
    <row r="9" spans="1:3" ht="15.75" thickBot="1">
      <c r="A9" s="42" t="s">
        <v>137</v>
      </c>
      <c r="B9" s="43">
        <v>7.9</v>
      </c>
      <c r="C9" s="43">
        <v>4.8</v>
      </c>
    </row>
    <row r="10" spans="1:3" ht="15.75" thickBot="1">
      <c r="A10" s="44" t="s">
        <v>12</v>
      </c>
      <c r="B10" s="47">
        <v>100</v>
      </c>
      <c r="C10" s="47">
        <v>100</v>
      </c>
    </row>
    <row r="11" ht="15">
      <c r="A11" s="45" t="s">
        <v>162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74.28125" style="0" bestFit="1" customWidth="1"/>
    <col min="2" max="2" width="25.28125" style="0" customWidth="1"/>
  </cols>
  <sheetData>
    <row r="1" spans="1:2" ht="44.25" customHeight="1" thickBot="1">
      <c r="A1" s="72" t="s">
        <v>192</v>
      </c>
      <c r="B1" s="73"/>
    </row>
    <row r="2" spans="1:2" ht="15.75" thickBot="1">
      <c r="A2" s="50" t="s">
        <v>174</v>
      </c>
      <c r="B2" s="46" t="s">
        <v>175</v>
      </c>
    </row>
    <row r="3" spans="1:2" ht="15.75" thickBot="1">
      <c r="A3" s="42" t="s">
        <v>138</v>
      </c>
      <c r="B3" s="43">
        <v>5.1</v>
      </c>
    </row>
    <row r="4" spans="1:2" ht="15.75" thickBot="1">
      <c r="A4" s="42" t="s">
        <v>139</v>
      </c>
      <c r="B4" s="43">
        <v>1.4</v>
      </c>
    </row>
    <row r="5" spans="1:2" ht="15.75" thickBot="1">
      <c r="A5" s="42" t="s">
        <v>140</v>
      </c>
      <c r="B5" s="43">
        <v>2.1</v>
      </c>
    </row>
    <row r="6" spans="1:2" ht="15.75" thickBot="1">
      <c r="A6" s="42" t="s">
        <v>31</v>
      </c>
      <c r="B6" s="43">
        <v>0</v>
      </c>
    </row>
    <row r="7" spans="1:2" ht="15.75" thickBot="1">
      <c r="A7" s="42" t="s">
        <v>141</v>
      </c>
      <c r="B7" s="43">
        <v>4.1</v>
      </c>
    </row>
    <row r="8" spans="1:2" ht="15.75" thickBot="1">
      <c r="A8" s="42" t="s">
        <v>176</v>
      </c>
      <c r="B8" s="43">
        <v>31.9</v>
      </c>
    </row>
    <row r="9" spans="1:2" ht="15.75" thickBot="1">
      <c r="A9" s="42" t="s">
        <v>143</v>
      </c>
      <c r="B9" s="43">
        <v>55.4</v>
      </c>
    </row>
    <row r="10" spans="1:2" ht="15.75" thickBot="1">
      <c r="A10" s="44" t="s">
        <v>12</v>
      </c>
      <c r="B10" s="47">
        <v>100</v>
      </c>
    </row>
    <row r="11" ht="15">
      <c r="A11" s="45" t="s">
        <v>162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4.28125" style="0" customWidth="1"/>
    <col min="2" max="2" width="16.7109375" style="0" customWidth="1"/>
    <col min="3" max="3" width="14.8515625" style="0" customWidth="1"/>
  </cols>
  <sheetData>
    <row r="1" spans="1:3" ht="37.5" customHeight="1" thickBot="1">
      <c r="A1" s="72" t="s">
        <v>193</v>
      </c>
      <c r="B1" s="74"/>
      <c r="C1" s="74"/>
    </row>
    <row r="2" spans="1:3" ht="43.5" thickBot="1">
      <c r="A2" s="59" t="s">
        <v>177</v>
      </c>
      <c r="B2" s="60" t="s">
        <v>171</v>
      </c>
      <c r="C2" s="60" t="s">
        <v>175</v>
      </c>
    </row>
    <row r="3" spans="1:3" ht="15.75" thickBot="1">
      <c r="A3" s="55" t="s">
        <v>178</v>
      </c>
      <c r="B3" s="43">
        <v>46.1</v>
      </c>
      <c r="C3" s="43">
        <v>48.2</v>
      </c>
    </row>
    <row r="4" spans="1:3" ht="15.75" thickBot="1">
      <c r="A4" s="55" t="s">
        <v>179</v>
      </c>
      <c r="B4" s="43">
        <v>22.8</v>
      </c>
      <c r="C4" s="43">
        <v>22.5</v>
      </c>
    </row>
    <row r="5" spans="1:3" ht="15.75" thickBot="1">
      <c r="A5" s="55" t="s">
        <v>180</v>
      </c>
      <c r="B5" s="43">
        <v>9.7</v>
      </c>
      <c r="C5" s="43">
        <v>7.1</v>
      </c>
    </row>
    <row r="6" spans="1:3" ht="15.75" thickBot="1">
      <c r="A6" s="55" t="s">
        <v>181</v>
      </c>
      <c r="B6" s="43">
        <v>7.4</v>
      </c>
      <c r="C6" s="43">
        <v>4.9</v>
      </c>
    </row>
    <row r="7" spans="1:3" ht="15.75" thickBot="1">
      <c r="A7" s="55" t="s">
        <v>182</v>
      </c>
      <c r="B7" s="43">
        <v>7.4</v>
      </c>
      <c r="C7" s="43">
        <v>5</v>
      </c>
    </row>
    <row r="8" spans="1:3" ht="15.75" thickBot="1">
      <c r="A8" s="55" t="s">
        <v>183</v>
      </c>
      <c r="B8" s="43">
        <v>1.3</v>
      </c>
      <c r="C8" s="43">
        <v>1.7</v>
      </c>
    </row>
    <row r="9" spans="1:3" ht="15.75" thickBot="1">
      <c r="A9" s="55" t="s">
        <v>184</v>
      </c>
      <c r="B9" s="43">
        <v>1</v>
      </c>
      <c r="C9" s="43">
        <v>0.9</v>
      </c>
    </row>
    <row r="10" spans="1:3" ht="15.75" thickBot="1">
      <c r="A10" s="55" t="s">
        <v>185</v>
      </c>
      <c r="B10" s="43">
        <v>1.2</v>
      </c>
      <c r="C10" s="43">
        <v>0.9</v>
      </c>
    </row>
    <row r="11" spans="1:3" ht="15.75" thickBot="1">
      <c r="A11" s="55" t="s">
        <v>186</v>
      </c>
      <c r="B11" s="43">
        <v>3.1</v>
      </c>
      <c r="C11" s="43">
        <v>8.8</v>
      </c>
    </row>
    <row r="12" spans="1:3" ht="15.75" thickBot="1">
      <c r="A12" s="61" t="s">
        <v>12</v>
      </c>
      <c r="B12" s="62">
        <v>100</v>
      </c>
      <c r="C12" s="62">
        <v>100</v>
      </c>
    </row>
    <row r="13" ht="15">
      <c r="A13" s="45" t="s">
        <v>162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74.28125" style="0" bestFit="1" customWidth="1"/>
    <col min="2" max="2" width="26.8515625" style="0" customWidth="1"/>
  </cols>
  <sheetData>
    <row r="1" spans="1:2" ht="36" customHeight="1" thickBot="1">
      <c r="A1" s="72" t="s">
        <v>194</v>
      </c>
      <c r="B1" s="73"/>
    </row>
    <row r="2" spans="1:2" ht="15.75" thickBot="1">
      <c r="A2" s="50" t="s">
        <v>187</v>
      </c>
      <c r="B2" s="46" t="s">
        <v>171</v>
      </c>
    </row>
    <row r="3" spans="1:2" ht="15.75" thickBot="1">
      <c r="A3" s="42" t="s">
        <v>156</v>
      </c>
      <c r="B3" s="43">
        <v>0.2</v>
      </c>
    </row>
    <row r="4" spans="1:2" ht="15.75" thickBot="1">
      <c r="A4" s="42" t="s">
        <v>157</v>
      </c>
      <c r="B4" s="43">
        <v>1.3</v>
      </c>
    </row>
    <row r="5" spans="1:2" ht="15.75" thickBot="1">
      <c r="A5" s="42" t="s">
        <v>158</v>
      </c>
      <c r="B5" s="43">
        <v>0.6</v>
      </c>
    </row>
    <row r="6" spans="1:2" ht="15.75" thickBot="1">
      <c r="A6" s="42" t="s">
        <v>159</v>
      </c>
      <c r="B6" s="43">
        <v>0</v>
      </c>
    </row>
    <row r="7" spans="1:2" ht="15.75" thickBot="1">
      <c r="A7" s="42" t="s">
        <v>160</v>
      </c>
      <c r="B7" s="43">
        <v>97.9</v>
      </c>
    </row>
    <row r="8" spans="1:2" ht="15.75" thickBot="1">
      <c r="A8" s="48" t="s">
        <v>12</v>
      </c>
      <c r="B8" s="49">
        <v>100</v>
      </c>
    </row>
    <row r="9" ht="15">
      <c r="A9" s="45" t="s">
        <v>162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Premutico Davide</dc:creator>
  <cp:keywords/>
  <dc:description/>
  <cp:lastModifiedBy>Francischelli Emanuela</cp:lastModifiedBy>
  <dcterms:created xsi:type="dcterms:W3CDTF">2013-11-06T10:33:28Z</dcterms:created>
  <dcterms:modified xsi:type="dcterms:W3CDTF">2014-01-31T11:46:08Z</dcterms:modified>
  <cp:category/>
  <cp:version/>
  <cp:contentType/>
  <cp:contentStatus/>
</cp:coreProperties>
</file>