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155" windowHeight="11580" activeTab="0"/>
  </bookViews>
  <sheets>
    <sheet name="Titolo" sheetId="1" r:id="rId1"/>
    <sheet name="Tassi Uomini" sheetId="2" r:id="rId2"/>
    <sheet name="Tassi Donne" sheetId="3" r:id="rId3"/>
    <sheet name="Tassi popolazione totale" sheetId="4" r:id="rId4"/>
  </sheets>
  <definedNames/>
  <calcPr fullCalcOnLoad="1"/>
</workbook>
</file>

<file path=xl/sharedStrings.xml><?xml version="1.0" encoding="utf-8"?>
<sst xmlns="http://schemas.openxmlformats.org/spreadsheetml/2006/main" count="143" uniqueCount="24">
  <si>
    <t>condizione professionale a 3 modalità</t>
  </si>
  <si>
    <t>occupati</t>
  </si>
  <si>
    <t>persone in cerca</t>
  </si>
  <si>
    <t>inattivi</t>
  </si>
  <si>
    <t>Totale</t>
  </si>
  <si>
    <t>50-54</t>
  </si>
  <si>
    <t>55-59</t>
  </si>
  <si>
    <t>60-64</t>
  </si>
  <si>
    <t>Totale 15-64</t>
  </si>
  <si>
    <t>Tasso di occupazione</t>
  </si>
  <si>
    <t>Tasso di disoccupazione</t>
  </si>
  <si>
    <t>Tasso di attività</t>
  </si>
  <si>
    <t>Total</t>
  </si>
  <si>
    <t>totale 15-64</t>
  </si>
  <si>
    <t>anno</t>
  </si>
  <si>
    <t>età</t>
  </si>
  <si>
    <t>Tassi popolazione totale per fasce di età - serie storica 2007-2013</t>
  </si>
  <si>
    <t>Tassi popolazione per fasce di età - serie storica 2007-2013 - DONNE</t>
  </si>
  <si>
    <t>tasso di inattività</t>
  </si>
  <si>
    <t>Tasso di inattività</t>
  </si>
  <si>
    <t>50-64</t>
  </si>
  <si>
    <t>Tassi popolazione per fasce di età - serie storica 2007-2013 - UOMINI</t>
  </si>
  <si>
    <t>ISFOL, Scarpetti G., Le caratteristiche dell'offerta di lavoro over 50. I dati, Roma, 2014, Isfol OA &lt;http://isfoloa.isfol.it/handle/123456789/ &gt;</t>
  </si>
  <si>
    <t>#ProgettoEsploralavoro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</si>
</sst>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0.0"/>
    <numFmt numFmtId="171" formatCode="#,##0.0"/>
    <numFmt numFmtId="172" formatCode="[$-410]dddd\ d\ mmmm\ yyyy"/>
    <numFmt numFmtId="173" formatCode="###0.00"/>
    <numFmt numFmtId="174" formatCode="0.0000"/>
    <numFmt numFmtId="175" formatCode="0.000"/>
    <numFmt numFmtId="17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1" xfId="52" applyFont="1" applyBorder="1" applyAlignment="1">
      <alignment horizontal="center" wrapText="1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2" fillId="0" borderId="0" xfId="53">
      <alignment/>
      <protection/>
    </xf>
    <xf numFmtId="0" fontId="3" fillId="0" borderId="0" xfId="49" applyFont="1" applyFill="1" applyBorder="1" applyAlignment="1">
      <alignment horizontal="center" wrapText="1"/>
      <protection/>
    </xf>
    <xf numFmtId="0" fontId="3" fillId="33" borderId="14" xfId="52" applyFont="1" applyFill="1" applyBorder="1" applyAlignment="1">
      <alignment horizontal="left" vertical="top" wrapText="1"/>
      <protection/>
    </xf>
    <xf numFmtId="164" fontId="3" fillId="33" borderId="15" xfId="52" applyNumberFormat="1" applyFont="1" applyFill="1" applyBorder="1" applyAlignment="1">
      <alignment horizontal="right" vertical="top"/>
      <protection/>
    </xf>
    <xf numFmtId="164" fontId="3" fillId="33" borderId="16" xfId="52" applyNumberFormat="1" applyFont="1" applyFill="1" applyBorder="1" applyAlignment="1">
      <alignment horizontal="right" vertical="top"/>
      <protection/>
    </xf>
    <xf numFmtId="164" fontId="3" fillId="33" borderId="17" xfId="52" applyNumberFormat="1" applyFont="1" applyFill="1" applyBorder="1" applyAlignment="1">
      <alignment horizontal="right" vertical="top"/>
      <protection/>
    </xf>
    <xf numFmtId="0" fontId="2" fillId="33" borderId="0" xfId="52" applyFill="1">
      <alignment/>
      <protection/>
    </xf>
    <xf numFmtId="165" fontId="0" fillId="33" borderId="0" xfId="0" applyNumberFormat="1" applyFill="1" applyAlignment="1">
      <alignment horizontal="center"/>
    </xf>
    <xf numFmtId="0" fontId="3" fillId="33" borderId="14" xfId="53" applyFont="1" applyFill="1" applyBorder="1" applyAlignment="1">
      <alignment horizontal="left" vertical="top" wrapText="1"/>
      <protection/>
    </xf>
    <xf numFmtId="164" fontId="3" fillId="33" borderId="15" xfId="53" applyNumberFormat="1" applyFont="1" applyFill="1" applyBorder="1" applyAlignment="1">
      <alignment horizontal="right" vertical="top"/>
      <protection/>
    </xf>
    <xf numFmtId="164" fontId="3" fillId="33" borderId="16" xfId="53" applyNumberFormat="1" applyFont="1" applyFill="1" applyBorder="1" applyAlignment="1">
      <alignment horizontal="right" vertical="top"/>
      <protection/>
    </xf>
    <xf numFmtId="164" fontId="3" fillId="33" borderId="17" xfId="53" applyNumberFormat="1" applyFont="1" applyFill="1" applyBorder="1" applyAlignment="1">
      <alignment horizontal="right" vertical="top"/>
      <protection/>
    </xf>
    <xf numFmtId="0" fontId="2" fillId="33" borderId="0" xfId="53" applyFill="1">
      <alignment/>
      <protection/>
    </xf>
    <xf numFmtId="0" fontId="3" fillId="0" borderId="14" xfId="54" applyFont="1" applyFill="1" applyBorder="1" applyAlignment="1">
      <alignment horizontal="left" vertical="top" wrapText="1"/>
      <protection/>
    </xf>
    <xf numFmtId="164" fontId="3" fillId="0" borderId="15" xfId="54" applyNumberFormat="1" applyFont="1" applyFill="1" applyBorder="1" applyAlignment="1">
      <alignment horizontal="right" vertical="top"/>
      <protection/>
    </xf>
    <xf numFmtId="164" fontId="3" fillId="0" borderId="16" xfId="54" applyNumberFormat="1" applyFont="1" applyFill="1" applyBorder="1" applyAlignment="1">
      <alignment horizontal="right" vertical="top"/>
      <protection/>
    </xf>
    <xf numFmtId="164" fontId="3" fillId="0" borderId="17" xfId="54" applyNumberFormat="1" applyFont="1" applyFill="1" applyBorder="1" applyAlignment="1">
      <alignment horizontal="right" vertical="top"/>
      <protection/>
    </xf>
    <xf numFmtId="0" fontId="2" fillId="0" borderId="0" xfId="54" applyFill="1">
      <alignment/>
      <protection/>
    </xf>
    <xf numFmtId="165" fontId="0" fillId="0" borderId="0" xfId="0" applyNumberFormat="1" applyFill="1" applyAlignment="1">
      <alignment horizontal="center"/>
    </xf>
    <xf numFmtId="0" fontId="3" fillId="33" borderId="14" xfId="54" applyFont="1" applyFill="1" applyBorder="1" applyAlignment="1">
      <alignment horizontal="left" vertical="top" wrapText="1"/>
      <protection/>
    </xf>
    <xf numFmtId="164" fontId="3" fillId="33" borderId="15" xfId="54" applyNumberFormat="1" applyFont="1" applyFill="1" applyBorder="1" applyAlignment="1">
      <alignment horizontal="right" vertical="top"/>
      <protection/>
    </xf>
    <xf numFmtId="164" fontId="3" fillId="33" borderId="16" xfId="54" applyNumberFormat="1" applyFont="1" applyFill="1" applyBorder="1" applyAlignment="1">
      <alignment horizontal="right" vertical="top"/>
      <protection/>
    </xf>
    <xf numFmtId="164" fontId="3" fillId="33" borderId="17" xfId="54" applyNumberFormat="1" applyFont="1" applyFill="1" applyBorder="1" applyAlignment="1">
      <alignment horizontal="right" vertical="top"/>
      <protection/>
    </xf>
    <xf numFmtId="0" fontId="2" fillId="33" borderId="0" xfId="54" applyFill="1">
      <alignment/>
      <protection/>
    </xf>
    <xf numFmtId="0" fontId="3" fillId="33" borderId="14" xfId="48" applyFont="1" applyFill="1" applyBorder="1" applyAlignment="1">
      <alignment horizontal="left" vertical="top" wrapText="1"/>
      <protection/>
    </xf>
    <xf numFmtId="164" fontId="3" fillId="33" borderId="15" xfId="48" applyNumberFormat="1" applyFont="1" applyFill="1" applyBorder="1" applyAlignment="1">
      <alignment horizontal="right" vertical="top"/>
      <protection/>
    </xf>
    <xf numFmtId="164" fontId="3" fillId="33" borderId="16" xfId="48" applyNumberFormat="1" applyFont="1" applyFill="1" applyBorder="1" applyAlignment="1">
      <alignment horizontal="right" vertical="top"/>
      <protection/>
    </xf>
    <xf numFmtId="164" fontId="3" fillId="33" borderId="17" xfId="48" applyNumberFormat="1" applyFont="1" applyFill="1" applyBorder="1" applyAlignment="1">
      <alignment horizontal="right" vertical="top"/>
      <protection/>
    </xf>
    <xf numFmtId="0" fontId="2" fillId="33" borderId="0" xfId="48" applyFill="1">
      <alignment/>
      <protection/>
    </xf>
    <xf numFmtId="0" fontId="3" fillId="33" borderId="14" xfId="55" applyFont="1" applyFill="1" applyBorder="1" applyAlignment="1">
      <alignment horizontal="left" vertical="top" wrapText="1"/>
      <protection/>
    </xf>
    <xf numFmtId="164" fontId="3" fillId="33" borderId="15" xfId="55" applyNumberFormat="1" applyFont="1" applyFill="1" applyBorder="1" applyAlignment="1">
      <alignment horizontal="right" vertical="top"/>
      <protection/>
    </xf>
    <xf numFmtId="164" fontId="3" fillId="33" borderId="16" xfId="55" applyNumberFormat="1" applyFont="1" applyFill="1" applyBorder="1" applyAlignment="1">
      <alignment horizontal="right" vertical="top"/>
      <protection/>
    </xf>
    <xf numFmtId="164" fontId="3" fillId="33" borderId="17" xfId="55" applyNumberFormat="1" applyFont="1" applyFill="1" applyBorder="1" applyAlignment="1">
      <alignment horizontal="right" vertical="top"/>
      <protection/>
    </xf>
    <xf numFmtId="0" fontId="2" fillId="33" borderId="0" xfId="55" applyFill="1">
      <alignment/>
      <protection/>
    </xf>
    <xf numFmtId="0" fontId="3" fillId="0" borderId="14" xfId="55" applyFont="1" applyFill="1" applyBorder="1" applyAlignment="1">
      <alignment horizontal="left" vertical="top" wrapText="1"/>
      <protection/>
    </xf>
    <xf numFmtId="164" fontId="3" fillId="0" borderId="15" xfId="55" applyNumberFormat="1" applyFont="1" applyFill="1" applyBorder="1" applyAlignment="1">
      <alignment horizontal="right" vertical="top"/>
      <protection/>
    </xf>
    <xf numFmtId="0" fontId="2" fillId="0" borderId="0" xfId="55" applyFill="1">
      <alignment/>
      <protection/>
    </xf>
    <xf numFmtId="0" fontId="3" fillId="33" borderId="14" xfId="49" applyFont="1" applyFill="1" applyBorder="1" applyAlignment="1">
      <alignment horizontal="left" vertical="top" wrapText="1"/>
      <protection/>
    </xf>
    <xf numFmtId="164" fontId="3" fillId="33" borderId="15" xfId="49" applyNumberFormat="1" applyFont="1" applyFill="1" applyBorder="1" applyAlignment="1">
      <alignment horizontal="right" vertical="top"/>
      <protection/>
    </xf>
    <xf numFmtId="164" fontId="3" fillId="33" borderId="16" xfId="49" applyNumberFormat="1" applyFont="1" applyFill="1" applyBorder="1" applyAlignment="1">
      <alignment horizontal="right" vertical="top"/>
      <protection/>
    </xf>
    <xf numFmtId="164" fontId="3" fillId="33" borderId="17" xfId="49" applyNumberFormat="1" applyFont="1" applyFill="1" applyBorder="1" applyAlignment="1">
      <alignment horizontal="right" vertical="top"/>
      <protection/>
    </xf>
    <xf numFmtId="0" fontId="2" fillId="33" borderId="0" xfId="49" applyFill="1">
      <alignment/>
      <protection/>
    </xf>
    <xf numFmtId="0" fontId="3" fillId="33" borderId="14" xfId="50" applyFont="1" applyFill="1" applyBorder="1" applyAlignment="1">
      <alignment horizontal="left" vertical="top" wrapText="1"/>
      <protection/>
    </xf>
    <xf numFmtId="164" fontId="3" fillId="33" borderId="15" xfId="50" applyNumberFormat="1" applyFont="1" applyFill="1" applyBorder="1" applyAlignment="1">
      <alignment horizontal="right" vertical="top"/>
      <protection/>
    </xf>
    <xf numFmtId="164" fontId="3" fillId="33" borderId="16" xfId="50" applyNumberFormat="1" applyFont="1" applyFill="1" applyBorder="1" applyAlignment="1">
      <alignment horizontal="right" vertical="top"/>
      <protection/>
    </xf>
    <xf numFmtId="164" fontId="3" fillId="33" borderId="17" xfId="50" applyNumberFormat="1" applyFont="1" applyFill="1" applyBorder="1" applyAlignment="1">
      <alignment horizontal="right" vertical="top"/>
      <protection/>
    </xf>
    <xf numFmtId="0" fontId="2" fillId="33" borderId="0" xfId="50" applyFill="1">
      <alignment/>
      <protection/>
    </xf>
    <xf numFmtId="0" fontId="0" fillId="0" borderId="18" xfId="0" applyBorder="1" applyAlignment="1">
      <alignment/>
    </xf>
    <xf numFmtId="0" fontId="3" fillId="0" borderId="19" xfId="52" applyFont="1" applyBorder="1" applyAlignment="1">
      <alignment horizontal="center" wrapText="1"/>
      <protection/>
    </xf>
    <xf numFmtId="0" fontId="3" fillId="0" borderId="20" xfId="52" applyFont="1" applyBorder="1" applyAlignment="1">
      <alignment horizontal="center" wrapText="1"/>
      <protection/>
    </xf>
    <xf numFmtId="0" fontId="2" fillId="0" borderId="21" xfId="52" applyFont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left" vertical="top" wrapText="1"/>
      <protection/>
    </xf>
    <xf numFmtId="164" fontId="3" fillId="0" borderId="15" xfId="52" applyNumberFormat="1" applyFont="1" applyFill="1" applyBorder="1" applyAlignment="1">
      <alignment horizontal="right" vertical="top"/>
      <protection/>
    </xf>
    <xf numFmtId="164" fontId="3" fillId="0" borderId="16" xfId="52" applyNumberFormat="1" applyFont="1" applyFill="1" applyBorder="1" applyAlignment="1">
      <alignment horizontal="right" vertical="top"/>
      <protection/>
    </xf>
    <xf numFmtId="164" fontId="3" fillId="0" borderId="17" xfId="52" applyNumberFormat="1" applyFont="1" applyFill="1" applyBorder="1" applyAlignment="1">
      <alignment horizontal="right" vertical="top"/>
      <protection/>
    </xf>
    <xf numFmtId="0" fontId="2" fillId="0" borderId="0" xfId="52" applyFill="1">
      <alignment/>
      <protection/>
    </xf>
    <xf numFmtId="0" fontId="3" fillId="0" borderId="14" xfId="53" applyFont="1" applyFill="1" applyBorder="1" applyAlignment="1">
      <alignment horizontal="left" vertical="top" wrapText="1"/>
      <protection/>
    </xf>
    <xf numFmtId="164" fontId="3" fillId="0" borderId="15" xfId="53" applyNumberFormat="1" applyFont="1" applyFill="1" applyBorder="1" applyAlignment="1">
      <alignment horizontal="right" vertical="top"/>
      <protection/>
    </xf>
    <xf numFmtId="164" fontId="3" fillId="0" borderId="16" xfId="53" applyNumberFormat="1" applyFont="1" applyFill="1" applyBorder="1" applyAlignment="1">
      <alignment horizontal="right" vertical="top"/>
      <protection/>
    </xf>
    <xf numFmtId="164" fontId="3" fillId="0" borderId="17" xfId="53" applyNumberFormat="1" applyFont="1" applyFill="1" applyBorder="1" applyAlignment="1">
      <alignment horizontal="right" vertical="top"/>
      <protection/>
    </xf>
    <xf numFmtId="0" fontId="2" fillId="0" borderId="0" xfId="53" applyFill="1">
      <alignment/>
      <protection/>
    </xf>
    <xf numFmtId="0" fontId="3" fillId="0" borderId="14" xfId="48" applyFont="1" applyFill="1" applyBorder="1" applyAlignment="1">
      <alignment horizontal="left" vertical="top" wrapText="1"/>
      <protection/>
    </xf>
    <xf numFmtId="164" fontId="3" fillId="0" borderId="15" xfId="48" applyNumberFormat="1" applyFont="1" applyFill="1" applyBorder="1" applyAlignment="1">
      <alignment horizontal="right" vertical="top"/>
      <protection/>
    </xf>
    <xf numFmtId="164" fontId="3" fillId="0" borderId="16" xfId="48" applyNumberFormat="1" applyFont="1" applyFill="1" applyBorder="1" applyAlignment="1">
      <alignment horizontal="right" vertical="top"/>
      <protection/>
    </xf>
    <xf numFmtId="164" fontId="3" fillId="0" borderId="17" xfId="48" applyNumberFormat="1" applyFont="1" applyFill="1" applyBorder="1" applyAlignment="1">
      <alignment horizontal="right" vertical="top"/>
      <protection/>
    </xf>
    <xf numFmtId="0" fontId="2" fillId="0" borderId="0" xfId="48" applyFill="1">
      <alignment/>
      <protection/>
    </xf>
    <xf numFmtId="164" fontId="3" fillId="0" borderId="16" xfId="55" applyNumberFormat="1" applyFont="1" applyFill="1" applyBorder="1" applyAlignment="1">
      <alignment horizontal="right" vertical="top"/>
      <protection/>
    </xf>
    <xf numFmtId="164" fontId="3" fillId="0" borderId="17" xfId="55" applyNumberFormat="1" applyFont="1" applyFill="1" applyBorder="1" applyAlignment="1">
      <alignment horizontal="right" vertical="top"/>
      <protection/>
    </xf>
    <xf numFmtId="0" fontId="3" fillId="0" borderId="14" xfId="49" applyFont="1" applyFill="1" applyBorder="1" applyAlignment="1">
      <alignment horizontal="left" vertical="top" wrapText="1"/>
      <protection/>
    </xf>
    <xf numFmtId="164" fontId="3" fillId="0" borderId="15" xfId="49" applyNumberFormat="1" applyFont="1" applyFill="1" applyBorder="1" applyAlignment="1">
      <alignment horizontal="right" vertical="top"/>
      <protection/>
    </xf>
    <xf numFmtId="164" fontId="3" fillId="0" borderId="16" xfId="49" applyNumberFormat="1" applyFont="1" applyFill="1" applyBorder="1" applyAlignment="1">
      <alignment horizontal="right" vertical="top"/>
      <protection/>
    </xf>
    <xf numFmtId="164" fontId="3" fillId="0" borderId="17" xfId="49" applyNumberFormat="1" applyFont="1" applyFill="1" applyBorder="1" applyAlignment="1">
      <alignment horizontal="right" vertical="top"/>
      <protection/>
    </xf>
    <xf numFmtId="0" fontId="2" fillId="0" borderId="0" xfId="49" applyFill="1">
      <alignment/>
      <protection/>
    </xf>
    <xf numFmtId="0" fontId="0" fillId="0" borderId="0" xfId="0" applyFill="1" applyAlignment="1">
      <alignment/>
    </xf>
    <xf numFmtId="0" fontId="3" fillId="0" borderId="14" xfId="50" applyFont="1" applyFill="1" applyBorder="1" applyAlignment="1">
      <alignment horizontal="left" vertical="top" wrapText="1"/>
      <protection/>
    </xf>
    <xf numFmtId="164" fontId="3" fillId="0" borderId="15" xfId="50" applyNumberFormat="1" applyFont="1" applyFill="1" applyBorder="1" applyAlignment="1">
      <alignment horizontal="right" vertical="top"/>
      <protection/>
    </xf>
    <xf numFmtId="164" fontId="3" fillId="0" borderId="16" xfId="50" applyNumberFormat="1" applyFont="1" applyFill="1" applyBorder="1" applyAlignment="1">
      <alignment horizontal="right" vertical="top"/>
      <protection/>
    </xf>
    <xf numFmtId="164" fontId="3" fillId="0" borderId="17" xfId="50" applyNumberFormat="1" applyFont="1" applyFill="1" applyBorder="1" applyAlignment="1">
      <alignment horizontal="right" vertical="top"/>
      <protection/>
    </xf>
    <xf numFmtId="0" fontId="2" fillId="0" borderId="0" xfId="50" applyFill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21" xfId="53" applyFont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0" fontId="3" fillId="33" borderId="14" xfId="53" applyFont="1" applyFill="1" applyBorder="1" applyAlignment="1">
      <alignment horizontal="left" vertical="top" wrapText="1"/>
      <protection/>
    </xf>
    <xf numFmtId="0" fontId="3" fillId="0" borderId="14" xfId="52" applyFont="1" applyFill="1" applyBorder="1" applyAlignment="1">
      <alignment horizontal="left" vertical="top" wrapText="1"/>
      <protection/>
    </xf>
    <xf numFmtId="0" fontId="3" fillId="33" borderId="14" xfId="52" applyFont="1" applyFill="1" applyBorder="1" applyAlignment="1">
      <alignment horizontal="left" vertical="top" wrapText="1"/>
      <protection/>
    </xf>
    <xf numFmtId="0" fontId="3" fillId="0" borderId="14" xfId="50" applyFont="1" applyFill="1" applyBorder="1" applyAlignment="1">
      <alignment horizontal="left" vertical="top" wrapText="1"/>
      <protection/>
    </xf>
    <xf numFmtId="0" fontId="3" fillId="33" borderId="14" xfId="50" applyFont="1" applyFill="1" applyBorder="1" applyAlignment="1">
      <alignment horizontal="left" vertical="top" wrapText="1"/>
      <protection/>
    </xf>
    <xf numFmtId="0" fontId="3" fillId="0" borderId="14" xfId="49" applyFont="1" applyFill="1" applyBorder="1" applyAlignment="1">
      <alignment horizontal="left" vertical="top" wrapText="1"/>
      <protection/>
    </xf>
    <xf numFmtId="0" fontId="3" fillId="33" borderId="14" xfId="49" applyFont="1" applyFill="1" applyBorder="1" applyAlignment="1">
      <alignment horizontal="left" vertical="top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0" xfId="51" applyFill="1">
      <alignment/>
      <protection/>
    </xf>
    <xf numFmtId="0" fontId="3" fillId="33" borderId="14" xfId="51" applyFont="1" applyFill="1" applyBorder="1" applyAlignment="1">
      <alignment horizontal="left" vertical="top" wrapText="1"/>
      <protection/>
    </xf>
    <xf numFmtId="0" fontId="2" fillId="33" borderId="0" xfId="51" applyFill="1">
      <alignment/>
      <protection/>
    </xf>
    <xf numFmtId="0" fontId="2" fillId="0" borderId="21" xfId="50" applyFont="1" applyBorder="1" applyAlignment="1">
      <alignment horizontal="center" vertical="center"/>
      <protection/>
    </xf>
    <xf numFmtId="0" fontId="3" fillId="0" borderId="14" xfId="48" applyFont="1" applyFill="1" applyBorder="1" applyAlignment="1">
      <alignment horizontal="left" vertical="top" wrapText="1"/>
      <protection/>
    </xf>
    <xf numFmtId="0" fontId="3" fillId="33" borderId="14" xfId="48" applyFont="1" applyFill="1" applyBorder="1" applyAlignment="1">
      <alignment horizontal="left" vertical="top" wrapText="1"/>
      <protection/>
    </xf>
    <xf numFmtId="0" fontId="43" fillId="0" borderId="18" xfId="0" applyFont="1" applyBorder="1" applyAlignment="1">
      <alignment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0" fontId="3" fillId="7" borderId="14" xfId="53" applyFont="1" applyFill="1" applyBorder="1" applyAlignment="1">
      <alignment horizontal="left" vertical="top" wrapText="1"/>
      <protection/>
    </xf>
    <xf numFmtId="0" fontId="2" fillId="7" borderId="0" xfId="53" applyFill="1">
      <alignment/>
      <protection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15" xfId="49" applyNumberFormat="1" applyFont="1" applyFill="1" applyBorder="1" applyAlignment="1">
      <alignment horizontal="right" vertical="top"/>
      <protection/>
    </xf>
    <xf numFmtId="3" fontId="3" fillId="0" borderId="16" xfId="49" applyNumberFormat="1" applyFont="1" applyFill="1" applyBorder="1" applyAlignment="1">
      <alignment horizontal="right" vertical="top"/>
      <protection/>
    </xf>
    <xf numFmtId="3" fontId="3" fillId="0" borderId="17" xfId="49" applyNumberFormat="1" applyFont="1" applyFill="1" applyBorder="1" applyAlignment="1">
      <alignment horizontal="right" vertical="top"/>
      <protection/>
    </xf>
    <xf numFmtId="3" fontId="3" fillId="0" borderId="19" xfId="50" applyNumberFormat="1" applyFont="1" applyBorder="1" applyAlignment="1">
      <alignment horizontal="center" wrapText="1"/>
      <protection/>
    </xf>
    <xf numFmtId="3" fontId="3" fillId="0" borderId="10" xfId="50" applyNumberFormat="1" applyFont="1" applyBorder="1" applyAlignment="1">
      <alignment horizontal="center" wrapText="1"/>
      <protection/>
    </xf>
    <xf numFmtId="3" fontId="3" fillId="0" borderId="11" xfId="50" applyNumberFormat="1" applyFont="1" applyBorder="1" applyAlignment="1">
      <alignment horizontal="center" wrapText="1"/>
      <protection/>
    </xf>
    <xf numFmtId="3" fontId="3" fillId="0" borderId="20" xfId="50" applyNumberFormat="1" applyFont="1" applyBorder="1" applyAlignment="1">
      <alignment horizontal="center" wrapText="1"/>
      <protection/>
    </xf>
    <xf numFmtId="3" fontId="3" fillId="0" borderId="12" xfId="50" applyNumberFormat="1" applyFont="1" applyBorder="1" applyAlignment="1">
      <alignment horizontal="center" wrapText="1"/>
      <protection/>
    </xf>
    <xf numFmtId="3" fontId="3" fillId="0" borderId="13" xfId="50" applyNumberFormat="1" applyFont="1" applyBorder="1" applyAlignment="1">
      <alignment horizontal="center" wrapText="1"/>
      <protection/>
    </xf>
    <xf numFmtId="3" fontId="3" fillId="0" borderId="15" xfId="53" applyNumberFormat="1" applyFont="1" applyFill="1" applyBorder="1" applyAlignment="1">
      <alignment horizontal="right" vertical="top"/>
      <protection/>
    </xf>
    <xf numFmtId="3" fontId="3" fillId="0" borderId="16" xfId="53" applyNumberFormat="1" applyFont="1" applyFill="1" applyBorder="1" applyAlignment="1">
      <alignment horizontal="right" vertical="top"/>
      <protection/>
    </xf>
    <xf numFmtId="3" fontId="3" fillId="0" borderId="17" xfId="53" applyNumberFormat="1" applyFont="1" applyFill="1" applyBorder="1" applyAlignment="1">
      <alignment horizontal="right" vertical="top"/>
      <protection/>
    </xf>
    <xf numFmtId="3" fontId="3" fillId="33" borderId="15" xfId="53" applyNumberFormat="1" applyFont="1" applyFill="1" applyBorder="1" applyAlignment="1">
      <alignment horizontal="right" vertical="top"/>
      <protection/>
    </xf>
    <xf numFmtId="3" fontId="3" fillId="33" borderId="16" xfId="53" applyNumberFormat="1" applyFont="1" applyFill="1" applyBorder="1" applyAlignment="1">
      <alignment horizontal="right" vertical="top"/>
      <protection/>
    </xf>
    <xf numFmtId="3" fontId="3" fillId="33" borderId="17" xfId="53" applyNumberFormat="1" applyFont="1" applyFill="1" applyBorder="1" applyAlignment="1">
      <alignment horizontal="right" vertical="top"/>
      <protection/>
    </xf>
    <xf numFmtId="3" fontId="3" fillId="33" borderId="15" xfId="49" applyNumberFormat="1" applyFont="1" applyFill="1" applyBorder="1" applyAlignment="1">
      <alignment horizontal="right" vertical="top"/>
      <protection/>
    </xf>
    <xf numFmtId="3" fontId="3" fillId="33" borderId="16" xfId="49" applyNumberFormat="1" applyFont="1" applyFill="1" applyBorder="1" applyAlignment="1">
      <alignment horizontal="right" vertical="top"/>
      <protection/>
    </xf>
    <xf numFmtId="3" fontId="3" fillId="33" borderId="17" xfId="49" applyNumberFormat="1" applyFont="1" applyFill="1" applyBorder="1" applyAlignment="1">
      <alignment horizontal="right" vertical="top"/>
      <protection/>
    </xf>
    <xf numFmtId="3" fontId="3" fillId="0" borderId="15" xfId="50" applyNumberFormat="1" applyFont="1" applyFill="1" applyBorder="1" applyAlignment="1">
      <alignment horizontal="right" vertical="top"/>
      <protection/>
    </xf>
    <xf numFmtId="3" fontId="3" fillId="0" borderId="16" xfId="50" applyNumberFormat="1" applyFont="1" applyFill="1" applyBorder="1" applyAlignment="1">
      <alignment horizontal="right" vertical="top"/>
      <protection/>
    </xf>
    <xf numFmtId="3" fontId="3" fillId="0" borderId="17" xfId="50" applyNumberFormat="1" applyFont="1" applyFill="1" applyBorder="1" applyAlignment="1">
      <alignment horizontal="right" vertical="top"/>
      <protection/>
    </xf>
    <xf numFmtId="3" fontId="3" fillId="33" borderId="15" xfId="50" applyNumberFormat="1" applyFont="1" applyFill="1" applyBorder="1" applyAlignment="1">
      <alignment horizontal="right" vertical="top"/>
      <protection/>
    </xf>
    <xf numFmtId="3" fontId="3" fillId="33" borderId="16" xfId="50" applyNumberFormat="1" applyFont="1" applyFill="1" applyBorder="1" applyAlignment="1">
      <alignment horizontal="right" vertical="top"/>
      <protection/>
    </xf>
    <xf numFmtId="3" fontId="3" fillId="33" borderId="17" xfId="50" applyNumberFormat="1" applyFont="1" applyFill="1" applyBorder="1" applyAlignment="1">
      <alignment horizontal="right" vertical="top"/>
      <protection/>
    </xf>
    <xf numFmtId="3" fontId="3" fillId="0" borderId="15" xfId="48" applyNumberFormat="1" applyFont="1" applyFill="1" applyBorder="1" applyAlignment="1">
      <alignment horizontal="right" vertical="top"/>
      <protection/>
    </xf>
    <xf numFmtId="3" fontId="3" fillId="0" borderId="16" xfId="48" applyNumberFormat="1" applyFont="1" applyFill="1" applyBorder="1" applyAlignment="1">
      <alignment horizontal="right" vertical="top"/>
      <protection/>
    </xf>
    <xf numFmtId="3" fontId="3" fillId="0" borderId="17" xfId="48" applyNumberFormat="1" applyFont="1" applyFill="1" applyBorder="1" applyAlignment="1">
      <alignment horizontal="right" vertical="top"/>
      <protection/>
    </xf>
    <xf numFmtId="3" fontId="3" fillId="33" borderId="15" xfId="48" applyNumberFormat="1" applyFont="1" applyFill="1" applyBorder="1" applyAlignment="1">
      <alignment horizontal="right" vertical="top"/>
      <protection/>
    </xf>
    <xf numFmtId="3" fontId="3" fillId="33" borderId="16" xfId="48" applyNumberFormat="1" applyFont="1" applyFill="1" applyBorder="1" applyAlignment="1">
      <alignment horizontal="right" vertical="top"/>
      <protection/>
    </xf>
    <xf numFmtId="3" fontId="3" fillId="33" borderId="17" xfId="48" applyNumberFormat="1" applyFont="1" applyFill="1" applyBorder="1" applyAlignment="1">
      <alignment horizontal="right" vertical="top"/>
      <protection/>
    </xf>
    <xf numFmtId="3" fontId="3" fillId="0" borderId="15" xfId="51" applyNumberFormat="1" applyFont="1" applyFill="1" applyBorder="1" applyAlignment="1">
      <alignment horizontal="right" vertical="top"/>
      <protection/>
    </xf>
    <xf numFmtId="3" fontId="3" fillId="0" borderId="16" xfId="51" applyNumberFormat="1" applyFont="1" applyFill="1" applyBorder="1" applyAlignment="1">
      <alignment horizontal="right" vertical="top"/>
      <protection/>
    </xf>
    <xf numFmtId="3" fontId="3" fillId="0" borderId="17" xfId="51" applyNumberFormat="1" applyFont="1" applyFill="1" applyBorder="1" applyAlignment="1">
      <alignment horizontal="right" vertical="top"/>
      <protection/>
    </xf>
    <xf numFmtId="3" fontId="3" fillId="33" borderId="15" xfId="51" applyNumberFormat="1" applyFont="1" applyFill="1" applyBorder="1" applyAlignment="1">
      <alignment horizontal="right" vertical="top"/>
      <protection/>
    </xf>
    <xf numFmtId="3" fontId="3" fillId="33" borderId="16" xfId="51" applyNumberFormat="1" applyFont="1" applyFill="1" applyBorder="1" applyAlignment="1">
      <alignment horizontal="right" vertical="top"/>
      <protection/>
    </xf>
    <xf numFmtId="3" fontId="3" fillId="33" borderId="17" xfId="51" applyNumberFormat="1" applyFont="1" applyFill="1" applyBorder="1" applyAlignment="1">
      <alignment horizontal="right" vertical="top"/>
      <protection/>
    </xf>
    <xf numFmtId="3" fontId="43" fillId="0" borderId="0" xfId="0" applyNumberFormat="1" applyFont="1" applyAlignment="1">
      <alignment/>
    </xf>
    <xf numFmtId="3" fontId="3" fillId="0" borderId="19" xfId="53" applyNumberFormat="1" applyFont="1" applyBorder="1" applyAlignment="1">
      <alignment horizontal="center" wrapText="1"/>
      <protection/>
    </xf>
    <xf numFmtId="3" fontId="3" fillId="0" borderId="10" xfId="53" applyNumberFormat="1" applyFont="1" applyBorder="1" applyAlignment="1">
      <alignment horizontal="center" wrapText="1"/>
      <protection/>
    </xf>
    <xf numFmtId="3" fontId="3" fillId="0" borderId="11" xfId="53" applyNumberFormat="1" applyFont="1" applyBorder="1" applyAlignment="1">
      <alignment horizontal="center" wrapText="1"/>
      <protection/>
    </xf>
    <xf numFmtId="3" fontId="3" fillId="0" borderId="20" xfId="53" applyNumberFormat="1" applyFont="1" applyBorder="1" applyAlignment="1">
      <alignment horizontal="center" wrapText="1"/>
      <protection/>
    </xf>
    <xf numFmtId="3" fontId="3" fillId="0" borderId="12" xfId="53" applyNumberFormat="1" applyFont="1" applyBorder="1" applyAlignment="1">
      <alignment horizontal="center" wrapText="1"/>
      <protection/>
    </xf>
    <xf numFmtId="3" fontId="3" fillId="0" borderId="13" xfId="53" applyNumberFormat="1" applyFont="1" applyBorder="1" applyAlignment="1">
      <alignment horizontal="center" wrapText="1"/>
      <protection/>
    </xf>
    <xf numFmtId="3" fontId="3" fillId="0" borderId="15" xfId="52" applyNumberFormat="1" applyFont="1" applyFill="1" applyBorder="1" applyAlignment="1">
      <alignment horizontal="right" vertical="top"/>
      <protection/>
    </xf>
    <xf numFmtId="3" fontId="3" fillId="0" borderId="16" xfId="52" applyNumberFormat="1" applyFont="1" applyFill="1" applyBorder="1" applyAlignment="1">
      <alignment horizontal="right" vertical="top"/>
      <protection/>
    </xf>
    <xf numFmtId="3" fontId="3" fillId="0" borderId="17" xfId="52" applyNumberFormat="1" applyFont="1" applyFill="1" applyBorder="1" applyAlignment="1">
      <alignment horizontal="right" vertical="top"/>
      <protection/>
    </xf>
    <xf numFmtId="3" fontId="3" fillId="33" borderId="15" xfId="52" applyNumberFormat="1" applyFont="1" applyFill="1" applyBorder="1" applyAlignment="1">
      <alignment horizontal="right" vertical="top"/>
      <protection/>
    </xf>
    <xf numFmtId="3" fontId="3" fillId="33" borderId="16" xfId="52" applyNumberFormat="1" applyFont="1" applyFill="1" applyBorder="1" applyAlignment="1">
      <alignment horizontal="right" vertical="top"/>
      <protection/>
    </xf>
    <xf numFmtId="3" fontId="3" fillId="33" borderId="17" xfId="52" applyNumberFormat="1" applyFont="1" applyFill="1" applyBorder="1" applyAlignment="1">
      <alignment horizontal="right" vertical="top"/>
      <protection/>
    </xf>
    <xf numFmtId="3" fontId="3" fillId="7" borderId="15" xfId="53" applyNumberFormat="1" applyFont="1" applyFill="1" applyBorder="1" applyAlignment="1">
      <alignment horizontal="right" vertical="top"/>
      <protection/>
    </xf>
    <xf numFmtId="3" fontId="3" fillId="7" borderId="16" xfId="53" applyNumberFormat="1" applyFont="1" applyFill="1" applyBorder="1" applyAlignment="1">
      <alignment horizontal="right" vertical="top"/>
      <protection/>
    </xf>
    <xf numFmtId="3" fontId="3" fillId="7" borderId="17" xfId="53" applyNumberFormat="1" applyFont="1" applyFill="1" applyBorder="1" applyAlignment="1">
      <alignment horizontal="right" vertical="top"/>
      <protection/>
    </xf>
    <xf numFmtId="165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/>
    </xf>
    <xf numFmtId="0" fontId="3" fillId="7" borderId="14" xfId="49" applyFont="1" applyFill="1" applyBorder="1" applyAlignment="1">
      <alignment horizontal="left" vertical="top" wrapText="1"/>
      <protection/>
    </xf>
    <xf numFmtId="3" fontId="3" fillId="7" borderId="15" xfId="49" applyNumberFormat="1" applyFont="1" applyFill="1" applyBorder="1" applyAlignment="1">
      <alignment horizontal="right" vertical="top"/>
      <protection/>
    </xf>
    <xf numFmtId="3" fontId="3" fillId="7" borderId="16" xfId="49" applyNumberFormat="1" applyFont="1" applyFill="1" applyBorder="1" applyAlignment="1">
      <alignment horizontal="right" vertical="top"/>
      <protection/>
    </xf>
    <xf numFmtId="3" fontId="3" fillId="7" borderId="17" xfId="49" applyNumberFormat="1" applyFont="1" applyFill="1" applyBorder="1" applyAlignment="1">
      <alignment horizontal="right" vertical="top"/>
      <protection/>
    </xf>
    <xf numFmtId="0" fontId="2" fillId="7" borderId="0" xfId="49" applyFill="1">
      <alignment/>
      <protection/>
    </xf>
    <xf numFmtId="3" fontId="3" fillId="7" borderId="15" xfId="48" applyNumberFormat="1" applyFont="1" applyFill="1" applyBorder="1" applyAlignment="1">
      <alignment horizontal="right" vertical="top"/>
      <protection/>
    </xf>
    <xf numFmtId="3" fontId="3" fillId="7" borderId="16" xfId="48" applyNumberFormat="1" applyFont="1" applyFill="1" applyBorder="1" applyAlignment="1">
      <alignment horizontal="right" vertical="top"/>
      <protection/>
    </xf>
    <xf numFmtId="3" fontId="3" fillId="7" borderId="17" xfId="48" applyNumberFormat="1" applyFont="1" applyFill="1" applyBorder="1" applyAlignment="1">
      <alignment horizontal="right" vertical="top"/>
      <protection/>
    </xf>
    <xf numFmtId="0" fontId="2" fillId="7" borderId="0" xfId="48" applyFill="1">
      <alignment/>
      <protection/>
    </xf>
    <xf numFmtId="3" fontId="3" fillId="7" borderId="15" xfId="51" applyNumberFormat="1" applyFont="1" applyFill="1" applyBorder="1" applyAlignment="1">
      <alignment horizontal="right" vertical="top"/>
      <protection/>
    </xf>
    <xf numFmtId="3" fontId="3" fillId="7" borderId="16" xfId="51" applyNumberFormat="1" applyFont="1" applyFill="1" applyBorder="1" applyAlignment="1">
      <alignment horizontal="right" vertical="top"/>
      <protection/>
    </xf>
    <xf numFmtId="3" fontId="3" fillId="7" borderId="17" xfId="51" applyNumberFormat="1" applyFont="1" applyFill="1" applyBorder="1" applyAlignment="1">
      <alignment horizontal="right" vertical="top"/>
      <protection/>
    </xf>
    <xf numFmtId="0" fontId="2" fillId="7" borderId="0" xfId="51" applyFill="1">
      <alignment/>
      <protection/>
    </xf>
    <xf numFmtId="3" fontId="3" fillId="7" borderId="15" xfId="50" applyNumberFormat="1" applyFont="1" applyFill="1" applyBorder="1" applyAlignment="1">
      <alignment horizontal="right" vertical="top"/>
      <protection/>
    </xf>
    <xf numFmtId="3" fontId="3" fillId="7" borderId="16" xfId="50" applyNumberFormat="1" applyFont="1" applyFill="1" applyBorder="1" applyAlignment="1">
      <alignment horizontal="right" vertical="top"/>
      <protection/>
    </xf>
    <xf numFmtId="3" fontId="3" fillId="7" borderId="17" xfId="50" applyNumberFormat="1" applyFont="1" applyFill="1" applyBorder="1" applyAlignment="1">
      <alignment horizontal="right" vertical="top"/>
      <protection/>
    </xf>
    <xf numFmtId="0" fontId="2" fillId="7" borderId="0" xfId="50" applyFill="1">
      <alignment/>
      <protection/>
    </xf>
    <xf numFmtId="3" fontId="3" fillId="7" borderId="15" xfId="52" applyNumberFormat="1" applyFont="1" applyFill="1" applyBorder="1" applyAlignment="1">
      <alignment horizontal="right" vertical="top"/>
      <protection/>
    </xf>
    <xf numFmtId="3" fontId="3" fillId="7" borderId="16" xfId="52" applyNumberFormat="1" applyFont="1" applyFill="1" applyBorder="1" applyAlignment="1">
      <alignment horizontal="right" vertical="top"/>
      <protection/>
    </xf>
    <xf numFmtId="3" fontId="3" fillId="7" borderId="17" xfId="52" applyNumberFormat="1" applyFont="1" applyFill="1" applyBorder="1" applyAlignment="1">
      <alignment horizontal="right" vertical="top"/>
      <protection/>
    </xf>
    <xf numFmtId="0" fontId="2" fillId="7" borderId="0" xfId="52" applyFill="1">
      <alignment/>
      <protection/>
    </xf>
    <xf numFmtId="0" fontId="3" fillId="7" borderId="14" xfId="52" applyFont="1" applyFill="1" applyBorder="1" applyAlignment="1">
      <alignment horizontal="left" vertical="top" wrapText="1"/>
      <protection/>
    </xf>
    <xf numFmtId="164" fontId="3" fillId="7" borderId="15" xfId="52" applyNumberFormat="1" applyFont="1" applyFill="1" applyBorder="1" applyAlignment="1">
      <alignment horizontal="right" vertical="top"/>
      <protection/>
    </xf>
    <xf numFmtId="164" fontId="3" fillId="7" borderId="16" xfId="52" applyNumberFormat="1" applyFont="1" applyFill="1" applyBorder="1" applyAlignment="1">
      <alignment horizontal="right" vertical="top"/>
      <protection/>
    </xf>
    <xf numFmtId="164" fontId="3" fillId="7" borderId="17" xfId="52" applyNumberFormat="1" applyFont="1" applyFill="1" applyBorder="1" applyAlignment="1">
      <alignment horizontal="right" vertical="top"/>
      <protection/>
    </xf>
    <xf numFmtId="164" fontId="3" fillId="7" borderId="15" xfId="53" applyNumberFormat="1" applyFont="1" applyFill="1" applyBorder="1" applyAlignment="1">
      <alignment horizontal="right" vertical="top"/>
      <protection/>
    </xf>
    <xf numFmtId="164" fontId="3" fillId="7" borderId="15" xfId="54" applyNumberFormat="1" applyFont="1" applyFill="1" applyBorder="1" applyAlignment="1">
      <alignment horizontal="right" vertical="top"/>
      <protection/>
    </xf>
    <xf numFmtId="164" fontId="3" fillId="7" borderId="16" xfId="54" applyNumberFormat="1" applyFont="1" applyFill="1" applyBorder="1" applyAlignment="1">
      <alignment horizontal="right" vertical="top"/>
      <protection/>
    </xf>
    <xf numFmtId="164" fontId="3" fillId="7" borderId="17" xfId="54" applyNumberFormat="1" applyFont="1" applyFill="1" applyBorder="1" applyAlignment="1">
      <alignment horizontal="right" vertical="top"/>
      <protection/>
    </xf>
    <xf numFmtId="0" fontId="2" fillId="7" borderId="0" xfId="54" applyFill="1">
      <alignment/>
      <protection/>
    </xf>
    <xf numFmtId="164" fontId="3" fillId="7" borderId="15" xfId="48" applyNumberFormat="1" applyFont="1" applyFill="1" applyBorder="1" applyAlignment="1">
      <alignment horizontal="right" vertical="top"/>
      <protection/>
    </xf>
    <xf numFmtId="164" fontId="3" fillId="7" borderId="16" xfId="48" applyNumberFormat="1" applyFont="1" applyFill="1" applyBorder="1" applyAlignment="1">
      <alignment horizontal="right" vertical="top"/>
      <protection/>
    </xf>
    <xf numFmtId="164" fontId="3" fillId="7" borderId="17" xfId="48" applyNumberFormat="1" applyFont="1" applyFill="1" applyBorder="1" applyAlignment="1">
      <alignment horizontal="right" vertical="top"/>
      <protection/>
    </xf>
    <xf numFmtId="164" fontId="3" fillId="7" borderId="15" xfId="55" applyNumberFormat="1" applyFont="1" applyFill="1" applyBorder="1" applyAlignment="1">
      <alignment horizontal="right" vertical="top"/>
      <protection/>
    </xf>
    <xf numFmtId="164" fontId="3" fillId="7" borderId="16" xfId="55" applyNumberFormat="1" applyFont="1" applyFill="1" applyBorder="1" applyAlignment="1">
      <alignment horizontal="right" vertical="top"/>
      <protection/>
    </xf>
    <xf numFmtId="164" fontId="3" fillId="7" borderId="17" xfId="55" applyNumberFormat="1" applyFont="1" applyFill="1" applyBorder="1" applyAlignment="1">
      <alignment horizontal="right" vertical="top"/>
      <protection/>
    </xf>
    <xf numFmtId="0" fontId="2" fillId="7" borderId="0" xfId="55" applyFill="1">
      <alignment/>
      <protection/>
    </xf>
    <xf numFmtId="164" fontId="3" fillId="7" borderId="15" xfId="49" applyNumberFormat="1" applyFont="1" applyFill="1" applyBorder="1" applyAlignment="1">
      <alignment horizontal="right" vertical="top"/>
      <protection/>
    </xf>
    <xf numFmtId="164" fontId="3" fillId="7" borderId="16" xfId="49" applyNumberFormat="1" applyFont="1" applyFill="1" applyBorder="1" applyAlignment="1">
      <alignment horizontal="right" vertical="top"/>
      <protection/>
    </xf>
    <xf numFmtId="164" fontId="3" fillId="7" borderId="17" xfId="49" applyNumberFormat="1" applyFont="1" applyFill="1" applyBorder="1" applyAlignment="1">
      <alignment horizontal="right" vertical="top"/>
      <protection/>
    </xf>
    <xf numFmtId="164" fontId="3" fillId="7" borderId="15" xfId="50" applyNumberFormat="1" applyFont="1" applyFill="1" applyBorder="1" applyAlignment="1">
      <alignment horizontal="right" vertical="top"/>
      <protection/>
    </xf>
    <xf numFmtId="164" fontId="3" fillId="7" borderId="16" xfId="50" applyNumberFormat="1" applyFont="1" applyFill="1" applyBorder="1" applyAlignment="1">
      <alignment horizontal="right" vertical="top"/>
      <protection/>
    </xf>
    <xf numFmtId="164" fontId="3" fillId="7" borderId="17" xfId="50" applyNumberFormat="1" applyFont="1" applyFill="1" applyBorder="1" applyAlignment="1">
      <alignment horizontal="right" vertical="top"/>
      <protection/>
    </xf>
    <xf numFmtId="0" fontId="2" fillId="0" borderId="22" xfId="52" applyFont="1" applyBorder="1" applyAlignment="1">
      <alignment horizontal="center" vertical="center"/>
      <protection/>
    </xf>
    <xf numFmtId="0" fontId="2" fillId="0" borderId="23" xfId="52" applyFont="1" applyBorder="1" applyAlignment="1">
      <alignment horizontal="center" vertical="center"/>
      <protection/>
    </xf>
    <xf numFmtId="3" fontId="3" fillId="0" borderId="23" xfId="50" applyNumberFormat="1" applyFont="1" applyBorder="1" applyAlignment="1">
      <alignment horizontal="center" wrapText="1"/>
      <protection/>
    </xf>
    <xf numFmtId="3" fontId="2" fillId="0" borderId="22" xfId="50" applyNumberFormat="1" applyFont="1" applyBorder="1" applyAlignment="1">
      <alignment horizontal="center" vertical="center"/>
      <protection/>
    </xf>
    <xf numFmtId="3" fontId="2" fillId="0" borderId="23" xfId="50" applyNumberFormat="1" applyFont="1" applyBorder="1" applyAlignment="1">
      <alignment horizontal="center" vertical="center"/>
      <protection/>
    </xf>
    <xf numFmtId="3" fontId="3" fillId="0" borderId="24" xfId="53" applyNumberFormat="1" applyFont="1" applyBorder="1" applyAlignment="1">
      <alignment horizontal="center" wrapText="1"/>
      <protection/>
    </xf>
    <xf numFmtId="3" fontId="3" fillId="0" borderId="22" xfId="53" applyNumberFormat="1" applyFont="1" applyBorder="1" applyAlignment="1">
      <alignment horizontal="center" wrapText="1"/>
      <protection/>
    </xf>
    <xf numFmtId="3" fontId="3" fillId="0" borderId="23" xfId="53" applyNumberFormat="1" applyFont="1" applyBorder="1" applyAlignment="1">
      <alignment horizontal="center" wrapText="1"/>
      <protection/>
    </xf>
    <xf numFmtId="0" fontId="3" fillId="0" borderId="23" xfId="52" applyFont="1" applyBorder="1" applyAlignment="1">
      <alignment horizont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2010" xfId="48"/>
    <cellStyle name="Normale_Foglio1" xfId="49"/>
    <cellStyle name="Normale_Foglio2" xfId="50"/>
    <cellStyle name="Normale_Foglio3" xfId="51"/>
    <cellStyle name="Normale_Foglio4" xfId="52"/>
    <cellStyle name="Normale_Foglio5" xfId="53"/>
    <cellStyle name="Normale_Foglio7" xfId="54"/>
    <cellStyle name="Normale_Foglio8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9.140625" style="0" customWidth="1"/>
  </cols>
  <sheetData>
    <row r="2" ht="15">
      <c r="A2" t="s">
        <v>22</v>
      </c>
    </row>
    <row r="4" ht="15">
      <c r="A4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B8" sqref="B8:L8"/>
    </sheetView>
  </sheetViews>
  <sheetFormatPr defaultColWidth="9.140625" defaultRowHeight="15"/>
  <cols>
    <col min="3" max="3" width="10.140625" style="111" bestFit="1" customWidth="1"/>
    <col min="4" max="6" width="9.140625" style="111" customWidth="1"/>
    <col min="13" max="13" width="9.57421875" style="0" bestFit="1" customWidth="1"/>
  </cols>
  <sheetData>
    <row r="1" spans="1:2" ht="15.75" thickBot="1">
      <c r="A1" s="87" t="s">
        <v>21</v>
      </c>
      <c r="B1" s="87"/>
    </row>
    <row r="2" spans="1:7" ht="15">
      <c r="A2" s="102"/>
      <c r="B2" s="102"/>
      <c r="C2" s="211" t="s">
        <v>0</v>
      </c>
      <c r="D2" s="212"/>
      <c r="E2" s="212"/>
      <c r="F2" s="213"/>
      <c r="G2" s="1"/>
    </row>
    <row r="3" spans="1:11" ht="36.75">
      <c r="A3" s="102" t="s">
        <v>14</v>
      </c>
      <c r="B3" s="102" t="s">
        <v>15</v>
      </c>
      <c r="C3" s="115" t="s">
        <v>1</v>
      </c>
      <c r="D3" s="116" t="s">
        <v>2</v>
      </c>
      <c r="E3" s="116" t="s">
        <v>3</v>
      </c>
      <c r="F3" s="117" t="s">
        <v>12</v>
      </c>
      <c r="G3" s="1"/>
      <c r="H3" s="89" t="s">
        <v>9</v>
      </c>
      <c r="I3" s="89" t="s">
        <v>10</v>
      </c>
      <c r="J3" s="89" t="s">
        <v>11</v>
      </c>
      <c r="K3" s="89" t="s">
        <v>18</v>
      </c>
    </row>
    <row r="4" spans="1:7" ht="15.75" thickBot="1">
      <c r="A4" s="102"/>
      <c r="B4" s="102"/>
      <c r="C4" s="118"/>
      <c r="D4" s="119"/>
      <c r="E4" s="119"/>
      <c r="F4" s="120"/>
      <c r="G4" s="1"/>
    </row>
    <row r="5" spans="1:11" ht="15">
      <c r="A5" s="80">
        <v>2007</v>
      </c>
      <c r="B5" s="90" t="s">
        <v>5</v>
      </c>
      <c r="C5" s="121">
        <f>1639.049</f>
        <v>1639.049</v>
      </c>
      <c r="D5" s="122">
        <v>34.70102499999998</v>
      </c>
      <c r="E5" s="122">
        <v>195.45917500000022</v>
      </c>
      <c r="F5" s="123">
        <v>1869.2093000000075</v>
      </c>
      <c r="G5" s="67"/>
      <c r="H5" s="25">
        <f aca="true" t="shared" si="0" ref="H5:H39">(C5/F5)*100</f>
        <v>87.68675610591032</v>
      </c>
      <c r="I5" s="25">
        <f aca="true" t="shared" si="1" ref="I5:I39">(D5/(C5+D5))*100</f>
        <v>2.073250155739354</v>
      </c>
      <c r="J5" s="25">
        <f aca="true" t="shared" si="2" ref="J5:J39">((C5+D5)/F5)*100</f>
        <v>89.54321086461496</v>
      </c>
      <c r="K5" s="106">
        <f>100-J5:J9</f>
        <v>10.456789135385037</v>
      </c>
    </row>
    <row r="6" spans="1:11" ht="15">
      <c r="A6" s="80"/>
      <c r="B6" s="90" t="s">
        <v>6</v>
      </c>
      <c r="C6" s="121">
        <v>1096.1501499999974</v>
      </c>
      <c r="D6" s="122">
        <v>28.087749999999993</v>
      </c>
      <c r="E6" s="122">
        <v>733.7871</v>
      </c>
      <c r="F6" s="123">
        <v>1858.0249999999962</v>
      </c>
      <c r="G6" s="67"/>
      <c r="H6" s="25">
        <f t="shared" si="0"/>
        <v>58.995446778164975</v>
      </c>
      <c r="I6" s="25">
        <f t="shared" si="1"/>
        <v>2.4983813479335697</v>
      </c>
      <c r="J6" s="25">
        <f t="shared" si="2"/>
        <v>60.507146028713265</v>
      </c>
      <c r="K6" s="106">
        <f>100-J6:J10</f>
        <v>39.492853971286735</v>
      </c>
    </row>
    <row r="7" spans="1:11" ht="15">
      <c r="A7" s="80"/>
      <c r="B7" s="90" t="s">
        <v>7</v>
      </c>
      <c r="C7" s="121">
        <v>458.48692499999896</v>
      </c>
      <c r="D7" s="122">
        <v>12.965299999999994</v>
      </c>
      <c r="E7" s="122">
        <v>1114.0637500000014</v>
      </c>
      <c r="F7" s="123">
        <v>1585.5159750000007</v>
      </c>
      <c r="G7" s="67"/>
      <c r="H7" s="25">
        <f t="shared" si="0"/>
        <v>28.91720627412781</v>
      </c>
      <c r="I7" s="25">
        <f t="shared" si="1"/>
        <v>2.7500771684766194</v>
      </c>
      <c r="J7" s="25">
        <f t="shared" si="2"/>
        <v>29.73494007211115</v>
      </c>
      <c r="K7" s="106">
        <f>100-J7:J11</f>
        <v>70.26505992788884</v>
      </c>
    </row>
    <row r="8" spans="1:11" ht="15">
      <c r="A8" s="80"/>
      <c r="B8" s="108" t="s">
        <v>20</v>
      </c>
      <c r="C8" s="161">
        <f>SUM(C5:C7)</f>
        <v>3193.6860749999964</v>
      </c>
      <c r="D8" s="162">
        <f>SUM(D5:D7)</f>
        <v>75.75407499999997</v>
      </c>
      <c r="E8" s="162">
        <f>SUM(E5:E7)</f>
        <v>2043.3100250000016</v>
      </c>
      <c r="F8" s="163">
        <f>SUM(F5:F7)</f>
        <v>5312.750275000004</v>
      </c>
      <c r="G8" s="109"/>
      <c r="H8" s="164">
        <f t="shared" si="0"/>
        <v>60.113611777094</v>
      </c>
      <c r="I8" s="164">
        <f t="shared" si="1"/>
        <v>2.317035074032478</v>
      </c>
      <c r="J8" s="164">
        <f t="shared" si="2"/>
        <v>61.539503661312104</v>
      </c>
      <c r="K8" s="165">
        <f>100-J8:J12</f>
        <v>38.460496338687896</v>
      </c>
    </row>
    <row r="9" spans="2:11" ht="24">
      <c r="B9" s="91" t="s">
        <v>8</v>
      </c>
      <c r="C9" s="124">
        <v>13762.296499999971</v>
      </c>
      <c r="D9" s="125">
        <v>720.782</v>
      </c>
      <c r="E9" s="125">
        <v>4983.690600000024</v>
      </c>
      <c r="F9" s="126">
        <v>19466.769099999885</v>
      </c>
      <c r="G9" s="19"/>
      <c r="H9" s="14">
        <f t="shared" si="0"/>
        <v>70.69635659263074</v>
      </c>
      <c r="I9" s="14">
        <f t="shared" si="1"/>
        <v>4.976718174937749</v>
      </c>
      <c r="J9" s="14">
        <f t="shared" si="2"/>
        <v>74.39898436972808</v>
      </c>
      <c r="K9" s="107">
        <f>100-J9:J12</f>
        <v>25.601015630271917</v>
      </c>
    </row>
    <row r="10" spans="1:16" ht="15">
      <c r="A10">
        <v>2008</v>
      </c>
      <c r="B10" s="96" t="s">
        <v>5</v>
      </c>
      <c r="C10" s="112">
        <v>1665.072074999991</v>
      </c>
      <c r="D10" s="113">
        <v>49.507850000000005</v>
      </c>
      <c r="E10" s="113">
        <v>195.70387500000024</v>
      </c>
      <c r="F10" s="114">
        <v>1910.2837999999892</v>
      </c>
      <c r="G10" s="79"/>
      <c r="H10" s="25">
        <f t="shared" si="0"/>
        <v>87.1635971053097</v>
      </c>
      <c r="I10" s="25">
        <f t="shared" si="1"/>
        <v>2.8874623619543587</v>
      </c>
      <c r="J10" s="25">
        <f t="shared" si="2"/>
        <v>89.7552460529687</v>
      </c>
      <c r="K10" s="106">
        <f>100-J10:J14</f>
        <v>10.244753947031299</v>
      </c>
      <c r="M10" s="111"/>
      <c r="N10" s="111"/>
      <c r="O10" s="111"/>
      <c r="P10" s="111"/>
    </row>
    <row r="11" spans="2:16" ht="15">
      <c r="B11" s="96" t="s">
        <v>6</v>
      </c>
      <c r="C11" s="112">
        <v>1102.3554999999978</v>
      </c>
      <c r="D11" s="113">
        <v>38.175699999999985</v>
      </c>
      <c r="E11" s="113">
        <v>688.3125249999982</v>
      </c>
      <c r="F11" s="114">
        <v>1828.8437250000004</v>
      </c>
      <c r="G11" s="79"/>
      <c r="H11" s="25">
        <f t="shared" si="0"/>
        <v>60.27609056645874</v>
      </c>
      <c r="I11" s="25">
        <f t="shared" si="1"/>
        <v>3.347185942830854</v>
      </c>
      <c r="J11" s="25">
        <f t="shared" si="2"/>
        <v>62.3635133176837</v>
      </c>
      <c r="K11" s="106">
        <f>100-J11:J15</f>
        <v>37.6364866823163</v>
      </c>
      <c r="M11" s="111"/>
      <c r="N11" s="111"/>
      <c r="O11" s="111"/>
      <c r="P11" s="111"/>
    </row>
    <row r="12" spans="2:16" ht="15">
      <c r="B12" s="96" t="s">
        <v>7</v>
      </c>
      <c r="C12" s="112">
        <v>481.93279999999953</v>
      </c>
      <c r="D12" s="113">
        <v>14.77955</v>
      </c>
      <c r="E12" s="113">
        <v>1159.3049250000065</v>
      </c>
      <c r="F12" s="114">
        <v>1656.0172750000124</v>
      </c>
      <c r="G12" s="79"/>
      <c r="H12" s="25">
        <f t="shared" si="0"/>
        <v>29.101918637895608</v>
      </c>
      <c r="I12" s="25">
        <f t="shared" si="1"/>
        <v>2.975474638389807</v>
      </c>
      <c r="J12" s="25">
        <f t="shared" si="2"/>
        <v>29.994394231183115</v>
      </c>
      <c r="K12" s="106">
        <f>100-J12:J16</f>
        <v>70.00560576881688</v>
      </c>
      <c r="M12" s="111"/>
      <c r="N12" s="111"/>
      <c r="O12" s="111"/>
      <c r="P12" s="111"/>
    </row>
    <row r="13" spans="2:11" ht="15">
      <c r="B13" s="166" t="s">
        <v>20</v>
      </c>
      <c r="C13" s="167">
        <f>SUM(C10:C12)</f>
        <v>3249.3603749999884</v>
      </c>
      <c r="D13" s="168">
        <f>SUM(D10:D12)</f>
        <v>102.4631</v>
      </c>
      <c r="E13" s="168">
        <f>SUM(E10:E12)</f>
        <v>2043.321325000005</v>
      </c>
      <c r="F13" s="169">
        <f>SUM(F10:F12)</f>
        <v>5395.144800000002</v>
      </c>
      <c r="G13" s="170"/>
      <c r="H13" s="164">
        <f t="shared" si="0"/>
        <v>60.22749148456567</v>
      </c>
      <c r="I13" s="164">
        <f t="shared" si="1"/>
        <v>3.0569360458339876</v>
      </c>
      <c r="J13" s="164">
        <f t="shared" si="2"/>
        <v>62.126663866370876</v>
      </c>
      <c r="K13" s="165">
        <f>100-J13:J17</f>
        <v>37.873336133629124</v>
      </c>
    </row>
    <row r="14" spans="2:16" ht="24">
      <c r="B14" s="97" t="s">
        <v>8</v>
      </c>
      <c r="C14" s="127">
        <v>13754.4533750001</v>
      </c>
      <c r="D14" s="128">
        <v>816.7092750000018</v>
      </c>
      <c r="E14" s="128">
        <v>5002.434024999953</v>
      </c>
      <c r="F14" s="129">
        <v>19573.59667500012</v>
      </c>
      <c r="G14" s="48"/>
      <c r="H14" s="14">
        <f t="shared" si="0"/>
        <v>70.27044443276807</v>
      </c>
      <c r="I14" s="14">
        <f t="shared" si="1"/>
        <v>5.604969861481823</v>
      </c>
      <c r="J14" s="14">
        <f t="shared" si="2"/>
        <v>74.44294930533</v>
      </c>
      <c r="K14" s="107">
        <f>100-J14:J17</f>
        <v>25.557050694669996</v>
      </c>
      <c r="M14" s="110"/>
      <c r="N14" s="110"/>
      <c r="O14" s="110"/>
      <c r="P14" s="110"/>
    </row>
    <row r="15" spans="1:11" ht="15">
      <c r="A15">
        <v>2009</v>
      </c>
      <c r="B15" s="94" t="s">
        <v>5</v>
      </c>
      <c r="C15" s="130">
        <v>1673.255875000013</v>
      </c>
      <c r="D15" s="131">
        <v>65.82532500000006</v>
      </c>
      <c r="E15" s="131">
        <v>209.36127500000023</v>
      </c>
      <c r="F15" s="132">
        <v>1948.442475000007</v>
      </c>
      <c r="G15" s="85"/>
      <c r="H15" s="25">
        <f t="shared" si="0"/>
        <v>85.8765858612278</v>
      </c>
      <c r="I15" s="25">
        <f t="shared" si="1"/>
        <v>3.785063342643206</v>
      </c>
      <c r="J15" s="25">
        <f t="shared" si="2"/>
        <v>89.25494195049339</v>
      </c>
      <c r="K15" s="106">
        <f>100-J15:J19</f>
        <v>10.74505804950661</v>
      </c>
    </row>
    <row r="16" spans="2:11" ht="15">
      <c r="B16" s="94" t="s">
        <v>6</v>
      </c>
      <c r="C16" s="130">
        <v>1143.6579499999978</v>
      </c>
      <c r="D16" s="131">
        <v>46.72909999999996</v>
      </c>
      <c r="E16" s="131">
        <v>610.7800000000032</v>
      </c>
      <c r="F16" s="132">
        <v>1801.1670500000025</v>
      </c>
      <c r="G16" s="85"/>
      <c r="H16" s="25">
        <f t="shared" si="0"/>
        <v>63.49538483951259</v>
      </c>
      <c r="I16" s="25">
        <f t="shared" si="1"/>
        <v>3.9255383364595615</v>
      </c>
      <c r="J16" s="25">
        <f t="shared" si="2"/>
        <v>66.08976385616182</v>
      </c>
      <c r="K16" s="106">
        <f>100-J16:J20</f>
        <v>33.910236143838176</v>
      </c>
    </row>
    <row r="17" spans="2:11" ht="15">
      <c r="B17" s="94" t="s">
        <v>7</v>
      </c>
      <c r="C17" s="130">
        <v>503.8175499999992</v>
      </c>
      <c r="D17" s="131">
        <v>16.899974999999998</v>
      </c>
      <c r="E17" s="131">
        <v>1203.6578500000005</v>
      </c>
      <c r="F17" s="132">
        <v>1724.3753749999962</v>
      </c>
      <c r="G17" s="85"/>
      <c r="H17" s="25">
        <f t="shared" si="0"/>
        <v>29.217394153520683</v>
      </c>
      <c r="I17" s="25">
        <f t="shared" si="1"/>
        <v>3.245516847162005</v>
      </c>
      <c r="J17" s="25">
        <f t="shared" si="2"/>
        <v>30.19745773161487</v>
      </c>
      <c r="K17" s="106">
        <f>100-J17:J21</f>
        <v>69.80254226838514</v>
      </c>
    </row>
    <row r="18" spans="2:11" ht="15">
      <c r="B18" s="96" t="s">
        <v>20</v>
      </c>
      <c r="C18" s="130">
        <f>SUM(C15:C17)</f>
        <v>3320.73137500001</v>
      </c>
      <c r="D18" s="131">
        <f>SUM(D15:D17)</f>
        <v>129.45440000000002</v>
      </c>
      <c r="E18" s="131">
        <f>SUM(E15:E17)</f>
        <v>2023.7991250000039</v>
      </c>
      <c r="F18" s="132">
        <f>SUM(F15:F17)</f>
        <v>5473.984900000006</v>
      </c>
      <c r="G18" s="85"/>
      <c r="H18" s="25">
        <f t="shared" si="0"/>
        <v>60.66387532417209</v>
      </c>
      <c r="I18" s="25">
        <f t="shared" si="1"/>
        <v>3.7520994068790294</v>
      </c>
      <c r="J18" s="25">
        <f t="shared" si="2"/>
        <v>63.02877771913485</v>
      </c>
      <c r="K18" s="106">
        <f>100-J18:J22</f>
        <v>36.97122228086515</v>
      </c>
    </row>
    <row r="19" spans="2:11" ht="24">
      <c r="B19" s="95" t="s">
        <v>8</v>
      </c>
      <c r="C19" s="133">
        <v>13499.885974999932</v>
      </c>
      <c r="D19" s="134">
        <v>998.355099999998</v>
      </c>
      <c r="E19" s="134">
        <v>5171.689774999941</v>
      </c>
      <c r="F19" s="135">
        <v>19669.93085000053</v>
      </c>
      <c r="G19" s="53"/>
      <c r="H19" s="14">
        <f t="shared" si="0"/>
        <v>68.63209676713005</v>
      </c>
      <c r="I19" s="14">
        <f t="shared" si="1"/>
        <v>6.886042898828007</v>
      </c>
      <c r="J19" s="14">
        <f t="shared" si="2"/>
        <v>73.70763621672587</v>
      </c>
      <c r="K19" s="107">
        <f>100-J19:J22</f>
        <v>26.292363783274126</v>
      </c>
    </row>
    <row r="20" spans="1:16" ht="15">
      <c r="A20">
        <v>2010</v>
      </c>
      <c r="B20" s="103" t="s">
        <v>5</v>
      </c>
      <c r="C20" s="136">
        <v>1692.2540749999969</v>
      </c>
      <c r="D20" s="137">
        <v>76.06970000000008</v>
      </c>
      <c r="E20" s="137">
        <v>220.7613250000007</v>
      </c>
      <c r="F20" s="138">
        <v>1989.085099999999</v>
      </c>
      <c r="G20" s="72"/>
      <c r="H20" s="25">
        <f t="shared" si="0"/>
        <v>85.07700726328892</v>
      </c>
      <c r="I20" s="25">
        <f t="shared" si="1"/>
        <v>4.301797050712628</v>
      </c>
      <c r="J20" s="25">
        <f t="shared" si="2"/>
        <v>88.9013634962123</v>
      </c>
      <c r="K20" s="106">
        <f>100-J20:J24</f>
        <v>11.098636503787702</v>
      </c>
      <c r="M20" s="111"/>
      <c r="N20" s="111"/>
      <c r="O20" s="111"/>
      <c r="P20" s="111"/>
    </row>
    <row r="21" spans="2:16" ht="15">
      <c r="B21" s="103" t="s">
        <v>6</v>
      </c>
      <c r="C21" s="136">
        <v>1179.6022499999956</v>
      </c>
      <c r="D21" s="137">
        <v>49.856525000000026</v>
      </c>
      <c r="E21" s="137">
        <v>569.869874999997</v>
      </c>
      <c r="F21" s="138">
        <v>1799.3286500000022</v>
      </c>
      <c r="G21" s="72"/>
      <c r="H21" s="25">
        <f t="shared" si="0"/>
        <v>65.55790961256545</v>
      </c>
      <c r="I21" s="25">
        <f t="shared" si="1"/>
        <v>4.055160369244605</v>
      </c>
      <c r="J21" s="25">
        <f t="shared" si="2"/>
        <v>68.32875000350792</v>
      </c>
      <c r="K21" s="106">
        <f>100-J21:J25</f>
        <v>31.67124999649208</v>
      </c>
      <c r="M21" s="111"/>
      <c r="N21" s="111"/>
      <c r="O21" s="111"/>
      <c r="P21" s="111"/>
    </row>
    <row r="22" spans="2:16" ht="15">
      <c r="B22" s="103" t="s">
        <v>7</v>
      </c>
      <c r="C22" s="136">
        <v>527.2849750000012</v>
      </c>
      <c r="D22" s="137">
        <v>19.428674999999995</v>
      </c>
      <c r="E22" s="137">
        <v>1236.7557250000007</v>
      </c>
      <c r="F22" s="138">
        <v>1783.4693750000008</v>
      </c>
      <c r="G22" s="72"/>
      <c r="H22" s="25">
        <f t="shared" si="0"/>
        <v>29.56512639865212</v>
      </c>
      <c r="I22" s="25">
        <f t="shared" si="1"/>
        <v>3.5537204896932706</v>
      </c>
      <c r="J22" s="25">
        <f t="shared" si="2"/>
        <v>30.65450170682078</v>
      </c>
      <c r="K22" s="106">
        <f>100-J22:J26</f>
        <v>69.34549829317922</v>
      </c>
      <c r="M22" s="111"/>
      <c r="N22" s="111"/>
      <c r="O22" s="111"/>
      <c r="P22" s="111"/>
    </row>
    <row r="23" spans="2:16" ht="15">
      <c r="B23" s="166" t="s">
        <v>20</v>
      </c>
      <c r="C23" s="171">
        <f>SUM(C20:C22)</f>
        <v>3399.141299999994</v>
      </c>
      <c r="D23" s="172">
        <f>SUM(D20:D22)</f>
        <v>145.3549000000001</v>
      </c>
      <c r="E23" s="172">
        <f>SUM(E20:E22)</f>
        <v>2027.3869249999984</v>
      </c>
      <c r="F23" s="173">
        <f>SUM(F20:F22)</f>
        <v>5571.883125000002</v>
      </c>
      <c r="G23" s="174"/>
      <c r="H23" s="164">
        <f t="shared" si="0"/>
        <v>61.005251254260514</v>
      </c>
      <c r="I23" s="164">
        <f t="shared" si="1"/>
        <v>4.100862063274334</v>
      </c>
      <c r="J23" s="164">
        <f t="shared" si="2"/>
        <v>63.61397252028672</v>
      </c>
      <c r="K23" s="165">
        <f>100-J23:J27</f>
        <v>36.38602747971328</v>
      </c>
      <c r="M23" s="111"/>
      <c r="N23" s="111"/>
      <c r="O23" s="111"/>
      <c r="P23" s="111"/>
    </row>
    <row r="24" spans="2:16" ht="24">
      <c r="B24" s="104" t="s">
        <v>8</v>
      </c>
      <c r="C24" s="139">
        <v>13346.784124999798</v>
      </c>
      <c r="D24" s="140">
        <v>1110.2417249999992</v>
      </c>
      <c r="E24" s="140">
        <v>5261.989250000023</v>
      </c>
      <c r="F24" s="141">
        <v>19719.01509999968</v>
      </c>
      <c r="G24" s="35"/>
      <c r="H24" s="14">
        <f t="shared" si="0"/>
        <v>67.6848415466755</v>
      </c>
      <c r="I24" s="14">
        <f t="shared" si="1"/>
        <v>7.679599777432886</v>
      </c>
      <c r="J24" s="14">
        <f t="shared" si="2"/>
        <v>73.31515177956344</v>
      </c>
      <c r="K24" s="107">
        <f>100-J24:J27</f>
        <v>26.684848220436564</v>
      </c>
      <c r="M24" s="111"/>
      <c r="N24" s="111"/>
      <c r="O24" s="111"/>
      <c r="P24" s="111"/>
    </row>
    <row r="25" spans="1:11" ht="15">
      <c r="A25">
        <v>2011</v>
      </c>
      <c r="B25" s="98" t="s">
        <v>5</v>
      </c>
      <c r="C25" s="142">
        <v>1738.9189250000024</v>
      </c>
      <c r="D25" s="143">
        <v>80.72660000000002</v>
      </c>
      <c r="E25" s="143">
        <v>215.38074999999955</v>
      </c>
      <c r="F25" s="144">
        <v>2035.0262750000009</v>
      </c>
      <c r="G25" s="99"/>
      <c r="H25" s="25">
        <f t="shared" si="0"/>
        <v>85.44945814028871</v>
      </c>
      <c r="I25" s="25">
        <f t="shared" si="1"/>
        <v>4.436391532905834</v>
      </c>
      <c r="J25" s="25">
        <f t="shared" si="2"/>
        <v>89.41631601292232</v>
      </c>
      <c r="K25" s="106">
        <f>100-J25:J29</f>
        <v>10.583683987077677</v>
      </c>
    </row>
    <row r="26" spans="2:11" ht="15">
      <c r="B26" s="98" t="s">
        <v>6</v>
      </c>
      <c r="C26" s="142">
        <v>1219.7011999999984</v>
      </c>
      <c r="D26" s="143">
        <v>59.31885</v>
      </c>
      <c r="E26" s="143">
        <v>531.1282249999982</v>
      </c>
      <c r="F26" s="144">
        <v>1810.1482749999914</v>
      </c>
      <c r="G26" s="99"/>
      <c r="H26" s="25">
        <f t="shared" si="0"/>
        <v>67.38128676226836</v>
      </c>
      <c r="I26" s="25">
        <f t="shared" si="1"/>
        <v>4.637835818132802</v>
      </c>
      <c r="J26" s="25">
        <f t="shared" si="2"/>
        <v>70.65830283986014</v>
      </c>
      <c r="K26" s="106">
        <f>100-J26:J30</f>
        <v>29.34169716013986</v>
      </c>
    </row>
    <row r="27" spans="2:11" ht="15">
      <c r="B27" s="98" t="s">
        <v>7</v>
      </c>
      <c r="C27" s="142">
        <v>537.8812499999996</v>
      </c>
      <c r="D27" s="143">
        <v>24.634724999999985</v>
      </c>
      <c r="E27" s="143">
        <v>1262.0251249999906</v>
      </c>
      <c r="F27" s="144">
        <v>1824.5410999999976</v>
      </c>
      <c r="G27" s="99"/>
      <c r="H27" s="25">
        <f t="shared" si="0"/>
        <v>29.48035810210032</v>
      </c>
      <c r="I27" s="25">
        <f t="shared" si="1"/>
        <v>4.379382292209569</v>
      </c>
      <c r="J27" s="25">
        <f t="shared" si="2"/>
        <v>30.830545554715115</v>
      </c>
      <c r="K27" s="106">
        <f>100-J27:J31</f>
        <v>69.16945444528488</v>
      </c>
    </row>
    <row r="28" spans="2:11" ht="15">
      <c r="B28" s="166" t="s">
        <v>20</v>
      </c>
      <c r="C28" s="175">
        <f>SUM(C25:C27)</f>
        <v>3496.5013750000003</v>
      </c>
      <c r="D28" s="176">
        <f>SUM(D25:D27)</f>
        <v>164.680175</v>
      </c>
      <c r="E28" s="176">
        <f>SUM(E25:E27)</f>
        <v>2008.5340999999885</v>
      </c>
      <c r="F28" s="177">
        <f>SUM(F25:F27)</f>
        <v>5669.71564999999</v>
      </c>
      <c r="G28" s="178"/>
      <c r="H28" s="164">
        <f t="shared" si="0"/>
        <v>61.669783651319555</v>
      </c>
      <c r="I28" s="164">
        <f t="shared" si="1"/>
        <v>4.498006251561057</v>
      </c>
      <c r="J28" s="164">
        <f t="shared" si="2"/>
        <v>64.57434157213875</v>
      </c>
      <c r="K28" s="165">
        <f>100-J28:J32</f>
        <v>35.42565842786125</v>
      </c>
    </row>
    <row r="29" spans="2:11" ht="24">
      <c r="B29" s="100" t="s">
        <v>8</v>
      </c>
      <c r="C29" s="145">
        <v>13326.790124999912</v>
      </c>
      <c r="D29" s="146">
        <v>1111.440950000003</v>
      </c>
      <c r="E29" s="146">
        <v>5316.28327500003</v>
      </c>
      <c r="F29" s="147">
        <v>19754.514349999878</v>
      </c>
      <c r="G29" s="101"/>
      <c r="H29" s="14">
        <f t="shared" si="0"/>
        <v>67.4619982495292</v>
      </c>
      <c r="I29" s="14">
        <f t="shared" si="1"/>
        <v>7.697902493917591</v>
      </c>
      <c r="J29" s="14">
        <f t="shared" si="2"/>
        <v>73.08826134214738</v>
      </c>
      <c r="K29" s="107">
        <f>100-J29:J32</f>
        <v>26.911738657852624</v>
      </c>
    </row>
    <row r="30" spans="1:16" ht="15">
      <c r="A30">
        <v>2012</v>
      </c>
      <c r="B30" s="96" t="s">
        <v>5</v>
      </c>
      <c r="C30" s="112">
        <v>1751.195625000002</v>
      </c>
      <c r="D30" s="113">
        <v>116.26257500000004</v>
      </c>
      <c r="E30" s="113">
        <v>218.4140499999999</v>
      </c>
      <c r="F30" s="114">
        <v>2085.8722500000017</v>
      </c>
      <c r="G30" s="79"/>
      <c r="H30" s="25">
        <f t="shared" si="0"/>
        <v>83.95507562843318</v>
      </c>
      <c r="I30" s="25">
        <f t="shared" si="1"/>
        <v>6.225712307777487</v>
      </c>
      <c r="J30" s="25">
        <f t="shared" si="2"/>
        <v>89.52888653655565</v>
      </c>
      <c r="K30" s="106">
        <f>100-J30:J34</f>
        <v>10.471113463444354</v>
      </c>
      <c r="M30" s="111"/>
      <c r="N30" s="111"/>
      <c r="O30" s="111"/>
      <c r="P30" s="111"/>
    </row>
    <row r="31" spans="2:16" ht="15">
      <c r="B31" s="96" t="s">
        <v>6</v>
      </c>
      <c r="C31" s="112">
        <v>1281.7533749999973</v>
      </c>
      <c r="D31" s="113">
        <v>80.24427499999996</v>
      </c>
      <c r="E31" s="113">
        <v>476.3543749999996</v>
      </c>
      <c r="F31" s="114">
        <v>1838.3520250000029</v>
      </c>
      <c r="G31" s="79"/>
      <c r="H31" s="25">
        <f t="shared" si="0"/>
        <v>69.72295608073189</v>
      </c>
      <c r="I31" s="25">
        <f t="shared" si="1"/>
        <v>5.891660312336083</v>
      </c>
      <c r="J31" s="25">
        <f t="shared" si="2"/>
        <v>74.08796745552556</v>
      </c>
      <c r="K31" s="106">
        <f>100-J31:J35</f>
        <v>25.912032544474442</v>
      </c>
      <c r="M31" s="111"/>
      <c r="N31" s="111"/>
      <c r="O31" s="111"/>
      <c r="P31" s="111"/>
    </row>
    <row r="32" spans="2:16" ht="15">
      <c r="B32" s="96" t="s">
        <v>7</v>
      </c>
      <c r="C32" s="112">
        <v>550.9290750000006</v>
      </c>
      <c r="D32" s="113">
        <v>36.53539999999999</v>
      </c>
      <c r="E32" s="113">
        <v>1209.782499999997</v>
      </c>
      <c r="F32" s="114">
        <v>1797.2469750000046</v>
      </c>
      <c r="G32" s="79"/>
      <c r="H32" s="25">
        <f t="shared" si="0"/>
        <v>30.654054933101175</v>
      </c>
      <c r="I32" s="25">
        <f t="shared" si="1"/>
        <v>6.219167550514429</v>
      </c>
      <c r="J32" s="25">
        <f t="shared" si="2"/>
        <v>32.686908542438864</v>
      </c>
      <c r="K32" s="106">
        <f>100-J32:J36</f>
        <v>67.31309145756114</v>
      </c>
      <c r="M32" s="111"/>
      <c r="N32" s="111"/>
      <c r="O32" s="111"/>
      <c r="P32" s="111"/>
    </row>
    <row r="33" spans="2:16" ht="15">
      <c r="B33" s="166" t="s">
        <v>20</v>
      </c>
      <c r="C33" s="167">
        <f>SUM(C30:C32)</f>
        <v>3583.878075</v>
      </c>
      <c r="D33" s="168">
        <f>SUM(D30:D32)</f>
        <v>233.04224999999997</v>
      </c>
      <c r="E33" s="168">
        <f>SUM(E30:E32)</f>
        <v>1904.5509249999966</v>
      </c>
      <c r="F33" s="169">
        <f>SUM(F30:F32)</f>
        <v>5721.47125000001</v>
      </c>
      <c r="G33" s="170"/>
      <c r="H33" s="164">
        <f t="shared" si="0"/>
        <v>62.63909960222196</v>
      </c>
      <c r="I33" s="164">
        <f t="shared" si="1"/>
        <v>6.105504704240845</v>
      </c>
      <c r="J33" s="164">
        <f t="shared" si="2"/>
        <v>66.712217159179</v>
      </c>
      <c r="K33" s="165">
        <f>100-J33:J37</f>
        <v>33.287782840820995</v>
      </c>
      <c r="M33" s="111"/>
      <c r="N33" s="111"/>
      <c r="O33" s="111"/>
      <c r="P33" s="111"/>
    </row>
    <row r="34" spans="2:16" ht="24">
      <c r="B34" s="97" t="s">
        <v>13</v>
      </c>
      <c r="C34" s="127">
        <v>13119.237574999974</v>
      </c>
      <c r="D34" s="128">
        <v>1464.5261250000003</v>
      </c>
      <c r="E34" s="128">
        <v>5140.0440499999895</v>
      </c>
      <c r="F34" s="129">
        <v>19723.807750000404</v>
      </c>
      <c r="G34" s="48"/>
      <c r="H34" s="14">
        <f t="shared" si="0"/>
        <v>66.51473052914798</v>
      </c>
      <c r="I34" s="14">
        <f t="shared" si="1"/>
        <v>10.042168504142747</v>
      </c>
      <c r="J34" s="14">
        <f t="shared" si="2"/>
        <v>73.93989986542874</v>
      </c>
      <c r="K34" s="107">
        <f>100-J34:J37</f>
        <v>26.060100134571258</v>
      </c>
      <c r="M34" s="111"/>
      <c r="N34" s="111"/>
      <c r="O34" s="111"/>
      <c r="P34" s="111"/>
    </row>
    <row r="35" spans="1:11" ht="15">
      <c r="A35">
        <v>2013</v>
      </c>
      <c r="B35" s="94" t="s">
        <v>5</v>
      </c>
      <c r="C35" s="130">
        <v>1761.841774999986</v>
      </c>
      <c r="D35" s="131">
        <v>143.91292500000014</v>
      </c>
      <c r="E35" s="131">
        <v>236.21682499999966</v>
      </c>
      <c r="F35" s="132">
        <v>2141.9715249999795</v>
      </c>
      <c r="G35" s="85"/>
      <c r="H35" s="25">
        <f t="shared" si="0"/>
        <v>82.2532771531593</v>
      </c>
      <c r="I35" s="25">
        <f t="shared" si="1"/>
        <v>7.551492592409778</v>
      </c>
      <c r="J35" s="25">
        <f t="shared" si="2"/>
        <v>88.97199041896714</v>
      </c>
      <c r="K35" s="106">
        <f>100-J35:J39</f>
        <v>11.028009581032862</v>
      </c>
    </row>
    <row r="36" spans="2:11" ht="15">
      <c r="B36" s="94" t="s">
        <v>6</v>
      </c>
      <c r="C36" s="130">
        <v>1319.6606499999916</v>
      </c>
      <c r="D36" s="131">
        <v>97.21910000000004</v>
      </c>
      <c r="E36" s="131">
        <v>456.56787499999996</v>
      </c>
      <c r="F36" s="132">
        <v>1873.4476249999946</v>
      </c>
      <c r="G36" s="85"/>
      <c r="H36" s="25">
        <f t="shared" si="0"/>
        <v>70.44022114042262</v>
      </c>
      <c r="I36" s="25">
        <f t="shared" si="1"/>
        <v>6.861492656663391</v>
      </c>
      <c r="J36" s="25">
        <f t="shared" si="2"/>
        <v>75.6295362140159</v>
      </c>
      <c r="K36" s="106">
        <f>100-J36:J40</f>
        <v>24.3704637859841</v>
      </c>
    </row>
    <row r="37" spans="2:11" ht="15">
      <c r="B37" s="94" t="s">
        <v>7</v>
      </c>
      <c r="C37" s="130">
        <v>604.0698999999997</v>
      </c>
      <c r="D37" s="131">
        <v>40.17669999999998</v>
      </c>
      <c r="E37" s="131">
        <v>1120.2859999999976</v>
      </c>
      <c r="F37" s="132">
        <v>1764.5325999999966</v>
      </c>
      <c r="G37" s="85"/>
      <c r="H37" s="25">
        <f t="shared" si="0"/>
        <v>34.23398921618116</v>
      </c>
      <c r="I37" s="25">
        <f t="shared" si="1"/>
        <v>6.236230039863617</v>
      </c>
      <c r="J37" s="25">
        <f t="shared" si="2"/>
        <v>36.51089245956697</v>
      </c>
      <c r="K37" s="106">
        <f>100-J37:J41</f>
        <v>63.48910754043303</v>
      </c>
    </row>
    <row r="38" spans="2:11" ht="15">
      <c r="B38" s="166" t="s">
        <v>20</v>
      </c>
      <c r="C38" s="179">
        <f>SUM(C35:C37)</f>
        <v>3685.5723249999774</v>
      </c>
      <c r="D38" s="180">
        <f>SUM(D35:D37)</f>
        <v>281.30872500000015</v>
      </c>
      <c r="E38" s="180">
        <f>SUM(E35:E37)</f>
        <v>1813.070699999997</v>
      </c>
      <c r="F38" s="181">
        <f>SUM(F35:F37)</f>
        <v>5779.951749999971</v>
      </c>
      <c r="G38" s="182"/>
      <c r="H38" s="164">
        <f t="shared" si="0"/>
        <v>63.764759368449674</v>
      </c>
      <c r="I38" s="164">
        <f t="shared" si="1"/>
        <v>7.0914333314834765</v>
      </c>
      <c r="J38" s="164">
        <f t="shared" si="2"/>
        <v>68.63173295521018</v>
      </c>
      <c r="K38" s="165">
        <f>100-J38:J42</f>
        <v>31.368267044789818</v>
      </c>
    </row>
    <row r="39" spans="2:11" ht="24">
      <c r="B39" s="95" t="s">
        <v>13</v>
      </c>
      <c r="C39" s="133">
        <v>12760.307849999981</v>
      </c>
      <c r="D39" s="134">
        <v>1696.3211249999952</v>
      </c>
      <c r="E39" s="134">
        <v>5231.917850000031</v>
      </c>
      <c r="F39" s="135">
        <v>19688.546825000103</v>
      </c>
      <c r="G39" s="53"/>
      <c r="H39" s="14">
        <f t="shared" si="0"/>
        <v>64.8108159704159</v>
      </c>
      <c r="I39" s="14">
        <f t="shared" si="1"/>
        <v>11.733863599414939</v>
      </c>
      <c r="J39" s="14">
        <f t="shared" si="2"/>
        <v>73.42659213753274</v>
      </c>
      <c r="K39" s="107">
        <f>100-J39:J42</f>
        <v>26.573407862467263</v>
      </c>
    </row>
  </sheetData>
  <sheetProtection/>
  <mergeCells count="1"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6">
      <selection activeCell="A1" sqref="A1"/>
    </sheetView>
  </sheetViews>
  <sheetFormatPr defaultColWidth="9.140625" defaultRowHeight="15"/>
  <cols>
    <col min="3" max="6" width="9.140625" style="111" customWidth="1"/>
  </cols>
  <sheetData>
    <row r="1" spans="1:7" ht="15.75" thickBot="1">
      <c r="A1" s="87" t="s">
        <v>17</v>
      </c>
      <c r="B1" s="87"/>
      <c r="C1" s="148"/>
      <c r="D1" s="148"/>
      <c r="E1" s="148"/>
      <c r="F1" s="148"/>
      <c r="G1" s="86"/>
    </row>
    <row r="2" spans="1:7" ht="15">
      <c r="A2" s="88"/>
      <c r="B2" s="88"/>
      <c r="C2" s="214" t="s">
        <v>0</v>
      </c>
      <c r="D2" s="215"/>
      <c r="E2" s="215"/>
      <c r="F2" s="216"/>
      <c r="G2" s="7"/>
    </row>
    <row r="3" spans="1:11" ht="36.75">
      <c r="A3" s="88" t="s">
        <v>14</v>
      </c>
      <c r="B3" s="88" t="s">
        <v>15</v>
      </c>
      <c r="C3" s="149" t="s">
        <v>1</v>
      </c>
      <c r="D3" s="150" t="s">
        <v>2</v>
      </c>
      <c r="E3" s="150" t="s">
        <v>3</v>
      </c>
      <c r="F3" s="151" t="s">
        <v>4</v>
      </c>
      <c r="G3" s="7"/>
      <c r="H3" s="89" t="s">
        <v>9</v>
      </c>
      <c r="I3" s="89" t="s">
        <v>10</v>
      </c>
      <c r="J3" s="89" t="s">
        <v>11</v>
      </c>
      <c r="K3" s="89" t="s">
        <v>19</v>
      </c>
    </row>
    <row r="4" spans="1:7" ht="15.75" thickBot="1">
      <c r="A4" s="88"/>
      <c r="B4" s="88"/>
      <c r="C4" s="152"/>
      <c r="D4" s="153"/>
      <c r="E4" s="153"/>
      <c r="F4" s="154"/>
      <c r="G4" s="7"/>
    </row>
    <row r="5" spans="1:11" ht="15">
      <c r="A5">
        <v>2007</v>
      </c>
      <c r="B5" s="90" t="s">
        <v>5</v>
      </c>
      <c r="C5" s="121">
        <v>1030.8176499999986</v>
      </c>
      <c r="D5" s="122">
        <v>33.8658</v>
      </c>
      <c r="E5" s="122">
        <v>858.7777999999972</v>
      </c>
      <c r="F5" s="123">
        <v>1923.4612500000017</v>
      </c>
      <c r="G5" s="67"/>
      <c r="H5" s="25">
        <f aca="true" t="shared" si="0" ref="H5:H34">(C5/F5)*100</f>
        <v>53.591807477275545</v>
      </c>
      <c r="I5" s="25">
        <f aca="true" t="shared" si="1" ref="I5:I34">(D5/(C5+D5))*100</f>
        <v>3.180832763015152</v>
      </c>
      <c r="J5" s="25">
        <f aca="true" t="shared" si="2" ref="J5:J34">((C5+D5)/F5)*100</f>
        <v>55.35247720742997</v>
      </c>
      <c r="K5" s="106">
        <f>100-J5</f>
        <v>44.64752279257003</v>
      </c>
    </row>
    <row r="6" spans="2:11" ht="15">
      <c r="B6" s="90" t="s">
        <v>6</v>
      </c>
      <c r="C6" s="121">
        <v>656.7428750000006</v>
      </c>
      <c r="D6" s="122">
        <v>14.264374999999994</v>
      </c>
      <c r="E6" s="122">
        <v>1270.4446750000027</v>
      </c>
      <c r="F6" s="123">
        <v>1941.4519250000108</v>
      </c>
      <c r="G6" s="67"/>
      <c r="H6" s="25">
        <f t="shared" si="0"/>
        <v>33.82740857721712</v>
      </c>
      <c r="I6" s="25">
        <f t="shared" si="1"/>
        <v>2.125815332099613</v>
      </c>
      <c r="J6" s="25">
        <f t="shared" si="2"/>
        <v>34.56213575826745</v>
      </c>
      <c r="K6" s="106">
        <f aca="true" t="shared" si="3" ref="K6:K39">100-J6</f>
        <v>65.43786424173254</v>
      </c>
    </row>
    <row r="7" spans="2:11" ht="15">
      <c r="B7" s="90" t="s">
        <v>7</v>
      </c>
      <c r="C7" s="121">
        <v>179.3941500000002</v>
      </c>
      <c r="D7" s="122">
        <v>3.6278000000000006</v>
      </c>
      <c r="E7" s="122">
        <v>1515.4588750000073</v>
      </c>
      <c r="F7" s="123">
        <v>1698.4808250000033</v>
      </c>
      <c r="G7" s="67"/>
      <c r="H7" s="25">
        <f t="shared" si="0"/>
        <v>10.562035635580393</v>
      </c>
      <c r="I7" s="25">
        <f t="shared" si="1"/>
        <v>1.9821666199054246</v>
      </c>
      <c r="J7" s="25">
        <f t="shared" si="2"/>
        <v>10.775626507293648</v>
      </c>
      <c r="K7" s="106">
        <f t="shared" si="3"/>
        <v>89.22437349270635</v>
      </c>
    </row>
    <row r="8" spans="2:11" ht="15">
      <c r="B8" s="108" t="s">
        <v>20</v>
      </c>
      <c r="C8" s="161">
        <f>SUM(C5:C7)</f>
        <v>1866.9546749999995</v>
      </c>
      <c r="D8" s="162">
        <f>SUM(D5:D7)</f>
        <v>51.757974999999995</v>
      </c>
      <c r="E8" s="162">
        <f>SUM(E5:E7)</f>
        <v>3644.681350000007</v>
      </c>
      <c r="F8" s="163">
        <f>SUM(F5:F7)</f>
        <v>5563.394000000016</v>
      </c>
      <c r="G8" s="109"/>
      <c r="H8" s="164">
        <f t="shared" si="0"/>
        <v>33.55783672700503</v>
      </c>
      <c r="I8" s="164">
        <f t="shared" si="1"/>
        <v>2.6975365487896275</v>
      </c>
      <c r="J8" s="164">
        <f t="shared" si="2"/>
        <v>34.48816765449282</v>
      </c>
      <c r="K8" s="165">
        <f>100-J8</f>
        <v>65.51183234550717</v>
      </c>
    </row>
    <row r="9" spans="2:11" ht="24">
      <c r="B9" s="91" t="s">
        <v>8</v>
      </c>
      <c r="C9" s="124">
        <v>9083.906374999955</v>
      </c>
      <c r="D9" s="125">
        <v>782.7142249999984</v>
      </c>
      <c r="E9" s="125">
        <v>9612.16644999999</v>
      </c>
      <c r="F9" s="126">
        <v>19478.78705000003</v>
      </c>
      <c r="G9" s="19"/>
      <c r="H9" s="14">
        <f t="shared" si="0"/>
        <v>46.634866697205055</v>
      </c>
      <c r="I9" s="14">
        <f t="shared" si="1"/>
        <v>7.9329514808748405</v>
      </c>
      <c r="J9" s="14">
        <f t="shared" si="2"/>
        <v>50.65315707119421</v>
      </c>
      <c r="K9" s="107">
        <f t="shared" si="3"/>
        <v>49.34684292880579</v>
      </c>
    </row>
    <row r="10" spans="1:11" ht="15">
      <c r="A10">
        <v>2008</v>
      </c>
      <c r="B10" s="92" t="s">
        <v>5</v>
      </c>
      <c r="C10" s="155">
        <v>1084.5794499999993</v>
      </c>
      <c r="D10" s="156">
        <v>42.81905000000002</v>
      </c>
      <c r="E10" s="156">
        <v>836.7745500000048</v>
      </c>
      <c r="F10" s="157">
        <v>1964.1730499999917</v>
      </c>
      <c r="G10" s="62"/>
      <c r="H10" s="25">
        <f t="shared" si="0"/>
        <v>55.21812092880533</v>
      </c>
      <c r="I10" s="25">
        <f t="shared" si="1"/>
        <v>3.7980403557393454</v>
      </c>
      <c r="J10" s="25">
        <f t="shared" si="2"/>
        <v>57.39812487499532</v>
      </c>
      <c r="K10" s="106">
        <f t="shared" si="3"/>
        <v>42.60187512500468</v>
      </c>
    </row>
    <row r="11" spans="2:11" ht="15">
      <c r="B11" s="92" t="s">
        <v>6</v>
      </c>
      <c r="C11" s="155">
        <v>677.8592999999979</v>
      </c>
      <c r="D11" s="156">
        <v>20.686899999999994</v>
      </c>
      <c r="E11" s="156">
        <v>1214.2829499999987</v>
      </c>
      <c r="F11" s="157">
        <v>1912.8291499999998</v>
      </c>
      <c r="G11" s="62"/>
      <c r="H11" s="25">
        <f t="shared" si="0"/>
        <v>35.43752456930081</v>
      </c>
      <c r="I11" s="25">
        <f t="shared" si="1"/>
        <v>2.9614218787533386</v>
      </c>
      <c r="J11" s="25">
        <f t="shared" si="2"/>
        <v>36.5190064151834</v>
      </c>
      <c r="K11" s="106">
        <f t="shared" si="3"/>
        <v>63.4809935848166</v>
      </c>
    </row>
    <row r="12" spans="2:11" ht="15">
      <c r="B12" s="92" t="s">
        <v>7</v>
      </c>
      <c r="C12" s="155">
        <v>204.278175</v>
      </c>
      <c r="D12" s="156">
        <v>5.255675</v>
      </c>
      <c r="E12" s="156">
        <v>1557.2664750000017</v>
      </c>
      <c r="F12" s="157">
        <v>1766.8003250000022</v>
      </c>
      <c r="G12" s="62"/>
      <c r="H12" s="25">
        <f t="shared" si="0"/>
        <v>11.562040832203252</v>
      </c>
      <c r="I12" s="25">
        <f t="shared" si="1"/>
        <v>2.5082701434636934</v>
      </c>
      <c r="J12" s="25">
        <f t="shared" si="2"/>
        <v>11.859509364760827</v>
      </c>
      <c r="K12" s="106">
        <f t="shared" si="3"/>
        <v>88.14049063523917</v>
      </c>
    </row>
    <row r="13" spans="2:11" ht="15">
      <c r="B13" s="108" t="s">
        <v>20</v>
      </c>
      <c r="C13" s="183">
        <f>SUM(C10:C12)</f>
        <v>1966.716924999997</v>
      </c>
      <c r="D13" s="184">
        <f>SUM(D10:D12)</f>
        <v>68.76162500000001</v>
      </c>
      <c r="E13" s="184">
        <f>SUM(E10:E12)</f>
        <v>3608.3239750000052</v>
      </c>
      <c r="F13" s="185">
        <f>SUM(F10:F12)</f>
        <v>5643.802524999994</v>
      </c>
      <c r="G13" s="186"/>
      <c r="H13" s="164">
        <f t="shared" si="0"/>
        <v>34.8473731369614</v>
      </c>
      <c r="I13" s="164">
        <f t="shared" si="1"/>
        <v>3.3781552254628333</v>
      </c>
      <c r="J13" s="164">
        <f t="shared" si="2"/>
        <v>36.06572946136168</v>
      </c>
      <c r="K13" s="165">
        <f t="shared" si="3"/>
        <v>63.93427053863832</v>
      </c>
    </row>
    <row r="14" spans="2:11" ht="24">
      <c r="B14" s="93" t="s">
        <v>8</v>
      </c>
      <c r="C14" s="158">
        <v>9256.090349999984</v>
      </c>
      <c r="D14" s="159">
        <v>868.8965999999988</v>
      </c>
      <c r="E14" s="159">
        <v>9483.176200000165</v>
      </c>
      <c r="F14" s="160">
        <v>19608.163149999906</v>
      </c>
      <c r="G14" s="13"/>
      <c r="H14" s="14">
        <f t="shared" si="0"/>
        <v>47.205290363977966</v>
      </c>
      <c r="I14" s="14">
        <f t="shared" si="1"/>
        <v>8.58170587568017</v>
      </c>
      <c r="J14" s="14">
        <f t="shared" si="2"/>
        <v>51.63659070227611</v>
      </c>
      <c r="K14" s="107">
        <f t="shared" si="3"/>
        <v>48.36340929772389</v>
      </c>
    </row>
    <row r="15" spans="1:11" ht="15">
      <c r="A15">
        <v>2009</v>
      </c>
      <c r="B15" s="94" t="s">
        <v>5</v>
      </c>
      <c r="C15" s="130">
        <v>1095.7853499999976</v>
      </c>
      <c r="D15" s="131">
        <v>51.342050000000015</v>
      </c>
      <c r="E15" s="131">
        <v>863.7114750000014</v>
      </c>
      <c r="F15" s="132">
        <v>2010.8388749999997</v>
      </c>
      <c r="G15" s="85"/>
      <c r="H15" s="25">
        <f t="shared" si="0"/>
        <v>54.49394099266147</v>
      </c>
      <c r="I15" s="25">
        <f t="shared" si="1"/>
        <v>4.475706011381136</v>
      </c>
      <c r="J15" s="25">
        <f t="shared" si="2"/>
        <v>57.04720623127986</v>
      </c>
      <c r="K15" s="106">
        <f t="shared" si="3"/>
        <v>42.95279376872014</v>
      </c>
    </row>
    <row r="16" spans="2:11" ht="15">
      <c r="B16" s="94" t="s">
        <v>6</v>
      </c>
      <c r="C16" s="130">
        <v>726.2504750000022</v>
      </c>
      <c r="D16" s="131">
        <v>22.189524999999993</v>
      </c>
      <c r="E16" s="131">
        <v>1139.4234999999946</v>
      </c>
      <c r="F16" s="132">
        <v>1887.8634999999995</v>
      </c>
      <c r="G16" s="85"/>
      <c r="H16" s="25">
        <f t="shared" si="0"/>
        <v>38.4694378062822</v>
      </c>
      <c r="I16" s="25">
        <f t="shared" si="1"/>
        <v>2.9647700550478233</v>
      </c>
      <c r="J16" s="25">
        <f t="shared" si="2"/>
        <v>39.64481542230158</v>
      </c>
      <c r="K16" s="106">
        <f t="shared" si="3"/>
        <v>60.35518457769842</v>
      </c>
    </row>
    <row r="17" spans="2:11" ht="15">
      <c r="B17" s="94" t="s">
        <v>7</v>
      </c>
      <c r="C17" s="130">
        <v>218.40934999999988</v>
      </c>
      <c r="D17" s="131">
        <v>4.772174999999999</v>
      </c>
      <c r="E17" s="131">
        <v>1613.7309000000014</v>
      </c>
      <c r="F17" s="132">
        <v>1836.9124249999995</v>
      </c>
      <c r="G17" s="85"/>
      <c r="H17" s="25">
        <f t="shared" si="0"/>
        <v>11.89002518723776</v>
      </c>
      <c r="I17" s="25">
        <f t="shared" si="1"/>
        <v>2.138248226415695</v>
      </c>
      <c r="J17" s="25">
        <f t="shared" si="2"/>
        <v>12.149818465080061</v>
      </c>
      <c r="K17" s="106">
        <f t="shared" si="3"/>
        <v>87.85018153491994</v>
      </c>
    </row>
    <row r="18" spans="2:11" ht="15">
      <c r="B18" s="108" t="s">
        <v>20</v>
      </c>
      <c r="C18" s="179">
        <f>SUM(C15:C17)</f>
        <v>2040.4451749999998</v>
      </c>
      <c r="D18" s="180">
        <f>SUM(D15:D17)</f>
        <v>78.30375000000001</v>
      </c>
      <c r="E18" s="180">
        <f>SUM(E15:E17)</f>
        <v>3616.8658749999977</v>
      </c>
      <c r="F18" s="181">
        <f>SUM(F15:F17)</f>
        <v>5735.6147999999985</v>
      </c>
      <c r="G18" s="182"/>
      <c r="H18" s="164">
        <f t="shared" si="0"/>
        <v>35.57500365959025</v>
      </c>
      <c r="I18" s="164">
        <f t="shared" si="1"/>
        <v>3.6957540875212485</v>
      </c>
      <c r="J18" s="164">
        <f t="shared" si="2"/>
        <v>36.94022347874547</v>
      </c>
      <c r="K18" s="165">
        <f t="shared" si="3"/>
        <v>63.05977652125453</v>
      </c>
    </row>
    <row r="19" spans="2:11" ht="24">
      <c r="B19" s="95" t="s">
        <v>8</v>
      </c>
      <c r="C19" s="133">
        <v>9150.241325000034</v>
      </c>
      <c r="D19" s="134">
        <v>942.9960500000004</v>
      </c>
      <c r="E19" s="134">
        <v>9642.930875000055</v>
      </c>
      <c r="F19" s="135">
        <v>19736.16825000011</v>
      </c>
      <c r="G19" s="53"/>
      <c r="H19" s="14">
        <f t="shared" si="0"/>
        <v>46.36280563224314</v>
      </c>
      <c r="I19" s="14">
        <f t="shared" si="1"/>
        <v>9.342850217074156</v>
      </c>
      <c r="J19" s="14">
        <f t="shared" si="2"/>
        <v>51.140815416386495</v>
      </c>
      <c r="K19" s="107">
        <f t="shared" si="3"/>
        <v>48.859184583613505</v>
      </c>
    </row>
    <row r="20" spans="1:11" ht="15">
      <c r="A20">
        <v>2010</v>
      </c>
      <c r="B20" s="96" t="s">
        <v>5</v>
      </c>
      <c r="C20" s="112">
        <v>1133.8649999999996</v>
      </c>
      <c r="D20" s="113">
        <v>53.822024999999925</v>
      </c>
      <c r="E20" s="113">
        <v>868.8676749999985</v>
      </c>
      <c r="F20" s="114">
        <v>2056.5546999999965</v>
      </c>
      <c r="G20" s="79"/>
      <c r="H20" s="25">
        <f t="shared" si="0"/>
        <v>55.1342009040655</v>
      </c>
      <c r="I20" s="25">
        <f t="shared" si="1"/>
        <v>4.531667338876582</v>
      </c>
      <c r="J20" s="25">
        <f t="shared" si="2"/>
        <v>57.75129759495342</v>
      </c>
      <c r="K20" s="106">
        <f t="shared" si="3"/>
        <v>42.24870240504658</v>
      </c>
    </row>
    <row r="21" spans="2:11" ht="15">
      <c r="B21" s="96" t="s">
        <v>6</v>
      </c>
      <c r="C21" s="112">
        <v>765.8433999999972</v>
      </c>
      <c r="D21" s="113">
        <v>24.148425</v>
      </c>
      <c r="E21" s="113">
        <v>1102.2445000000023</v>
      </c>
      <c r="F21" s="114">
        <v>1892.236324999995</v>
      </c>
      <c r="G21" s="79"/>
      <c r="H21" s="25">
        <f t="shared" si="0"/>
        <v>40.47292560034747</v>
      </c>
      <c r="I21" s="25">
        <f t="shared" si="1"/>
        <v>3.056794290244723</v>
      </c>
      <c r="J21" s="25">
        <f t="shared" si="2"/>
        <v>41.74911001140406</v>
      </c>
      <c r="K21" s="106">
        <f t="shared" si="3"/>
        <v>58.25088998859594</v>
      </c>
    </row>
    <row r="22" spans="2:11" ht="15">
      <c r="B22" s="96" t="s">
        <v>7</v>
      </c>
      <c r="C22" s="112">
        <v>226.45607500000028</v>
      </c>
      <c r="D22" s="113">
        <v>6.6709499999999995</v>
      </c>
      <c r="E22" s="113">
        <v>1668.0243250000005</v>
      </c>
      <c r="F22" s="114">
        <v>1901.1513499999976</v>
      </c>
      <c r="G22" s="79"/>
      <c r="H22" s="25">
        <f t="shared" si="0"/>
        <v>11.911522720166417</v>
      </c>
      <c r="I22" s="25">
        <f t="shared" si="1"/>
        <v>2.861508656064217</v>
      </c>
      <c r="J22" s="25">
        <f t="shared" si="2"/>
        <v>12.262412721638421</v>
      </c>
      <c r="K22" s="106">
        <f t="shared" si="3"/>
        <v>87.73758727836157</v>
      </c>
    </row>
    <row r="23" spans="2:11" ht="15">
      <c r="B23" s="108" t="s">
        <v>20</v>
      </c>
      <c r="C23" s="167">
        <f>SUM(C20:C22)</f>
        <v>2126.164474999997</v>
      </c>
      <c r="D23" s="168">
        <f>SUM(D20:D22)</f>
        <v>84.64139999999993</v>
      </c>
      <c r="E23" s="168">
        <f>SUM(E20:E22)</f>
        <v>3639.1365000000014</v>
      </c>
      <c r="F23" s="169">
        <f>SUM(F20:F22)</f>
        <v>5849.942374999989</v>
      </c>
      <c r="G23" s="170"/>
      <c r="H23" s="164">
        <f t="shared" si="0"/>
        <v>36.345049894615435</v>
      </c>
      <c r="I23" s="164">
        <f t="shared" si="1"/>
        <v>3.828531530385953</v>
      </c>
      <c r="J23" s="164">
        <f t="shared" si="2"/>
        <v>37.79192568542184</v>
      </c>
      <c r="K23" s="165">
        <f t="shared" si="3"/>
        <v>62.20807431457816</v>
      </c>
    </row>
    <row r="24" spans="2:11" ht="24">
      <c r="B24" s="97" t="s">
        <v>8</v>
      </c>
      <c r="C24" s="127">
        <v>9149.695949999981</v>
      </c>
      <c r="D24" s="128">
        <v>987.6267749999995</v>
      </c>
      <c r="E24" s="128">
        <v>9689.41749999999</v>
      </c>
      <c r="F24" s="129">
        <v>19826.74022499932</v>
      </c>
      <c r="G24" s="48"/>
      <c r="H24" s="14">
        <f t="shared" si="0"/>
        <v>46.14826162125849</v>
      </c>
      <c r="I24" s="14">
        <f t="shared" si="1"/>
        <v>9.742481341393828</v>
      </c>
      <c r="J24" s="14">
        <f t="shared" si="2"/>
        <v>51.12954832695059</v>
      </c>
      <c r="K24" s="107">
        <f t="shared" si="3"/>
        <v>48.87045167304941</v>
      </c>
    </row>
    <row r="25" spans="1:11" ht="15">
      <c r="A25">
        <v>2011</v>
      </c>
      <c r="B25" s="98" t="s">
        <v>5</v>
      </c>
      <c r="C25" s="142">
        <v>1189.71955</v>
      </c>
      <c r="D25" s="143">
        <v>59.851050000000015</v>
      </c>
      <c r="E25" s="143">
        <v>860.127299999999</v>
      </c>
      <c r="F25" s="144">
        <v>2109.697899999993</v>
      </c>
      <c r="G25" s="99"/>
      <c r="H25" s="25">
        <f t="shared" si="0"/>
        <v>56.392886867830896</v>
      </c>
      <c r="I25" s="25">
        <f t="shared" si="1"/>
        <v>4.789729367832439</v>
      </c>
      <c r="J25" s="25">
        <f t="shared" si="2"/>
        <v>59.22983570301721</v>
      </c>
      <c r="K25" s="106">
        <f t="shared" si="3"/>
        <v>40.77016429698279</v>
      </c>
    </row>
    <row r="26" spans="2:11" ht="15">
      <c r="B26" s="98" t="s">
        <v>6</v>
      </c>
      <c r="C26" s="142">
        <v>835.6648999999967</v>
      </c>
      <c r="D26" s="143">
        <v>23.133675000000004</v>
      </c>
      <c r="E26" s="143">
        <v>1049.7852500000038</v>
      </c>
      <c r="F26" s="144">
        <v>1908.5838249999965</v>
      </c>
      <c r="G26" s="99"/>
      <c r="H26" s="25">
        <f t="shared" si="0"/>
        <v>43.78455318827813</v>
      </c>
      <c r="I26" s="25">
        <f t="shared" si="1"/>
        <v>2.6937253592904593</v>
      </c>
      <c r="J26" s="25">
        <f t="shared" si="2"/>
        <v>44.99663906561705</v>
      </c>
      <c r="K26" s="106">
        <f t="shared" si="3"/>
        <v>55.00336093438295</v>
      </c>
    </row>
    <row r="27" spans="2:11" ht="15">
      <c r="B27" s="98" t="s">
        <v>7</v>
      </c>
      <c r="C27" s="142">
        <v>248.53234999999955</v>
      </c>
      <c r="D27" s="143">
        <v>7.205124999999997</v>
      </c>
      <c r="E27" s="143">
        <v>1693.1730999999984</v>
      </c>
      <c r="F27" s="144">
        <v>1948.9105749999992</v>
      </c>
      <c r="G27" s="99"/>
      <c r="H27" s="25">
        <f t="shared" si="0"/>
        <v>12.752373207272461</v>
      </c>
      <c r="I27" s="25">
        <f t="shared" si="1"/>
        <v>2.8173911547378845</v>
      </c>
      <c r="J27" s="25">
        <f t="shared" si="2"/>
        <v>13.122073340897114</v>
      </c>
      <c r="K27" s="106">
        <f t="shared" si="3"/>
        <v>86.87792665910288</v>
      </c>
    </row>
    <row r="28" spans="2:11" ht="15">
      <c r="B28" s="108" t="s">
        <v>20</v>
      </c>
      <c r="C28" s="175">
        <f>SUM(C25:C27)</f>
        <v>2273.9167999999963</v>
      </c>
      <c r="D28" s="176">
        <f>SUM(D25:D27)</f>
        <v>90.18985000000002</v>
      </c>
      <c r="E28" s="176">
        <f>SUM(E25:E27)</f>
        <v>3603.085650000001</v>
      </c>
      <c r="F28" s="177">
        <f>SUM(F25:F27)</f>
        <v>5967.192299999989</v>
      </c>
      <c r="G28" s="178"/>
      <c r="H28" s="164">
        <f t="shared" si="0"/>
        <v>38.10698039679399</v>
      </c>
      <c r="I28" s="164">
        <f t="shared" si="1"/>
        <v>3.8149653696883834</v>
      </c>
      <c r="J28" s="164">
        <f t="shared" si="2"/>
        <v>39.61840897937881</v>
      </c>
      <c r="K28" s="165">
        <f t="shared" si="3"/>
        <v>60.38159102062119</v>
      </c>
    </row>
    <row r="29" spans="2:11" ht="24">
      <c r="B29" s="100" t="s">
        <v>8</v>
      </c>
      <c r="C29" s="145">
        <v>9255.88584999983</v>
      </c>
      <c r="D29" s="146">
        <v>992.1906750000012</v>
      </c>
      <c r="E29" s="146">
        <v>9655.915375000079</v>
      </c>
      <c r="F29" s="147">
        <v>19903.991899999994</v>
      </c>
      <c r="G29" s="101"/>
      <c r="H29" s="14">
        <f t="shared" si="0"/>
        <v>46.50266085568409</v>
      </c>
      <c r="I29" s="14">
        <f t="shared" si="1"/>
        <v>9.681725859282823</v>
      </c>
      <c r="J29" s="14">
        <f t="shared" si="2"/>
        <v>51.4875436871527</v>
      </c>
      <c r="K29" s="107">
        <f t="shared" si="3"/>
        <v>48.5124563128473</v>
      </c>
    </row>
    <row r="30" spans="1:11" ht="15">
      <c r="A30">
        <v>2012</v>
      </c>
      <c r="B30" s="96" t="s">
        <v>5</v>
      </c>
      <c r="C30" s="112">
        <v>1245.4341499999966</v>
      </c>
      <c r="D30" s="113">
        <v>81.27435000000004</v>
      </c>
      <c r="E30" s="113">
        <v>838.4541999999981</v>
      </c>
      <c r="F30" s="114">
        <v>2165.1626999999926</v>
      </c>
      <c r="G30" s="79"/>
      <c r="H30" s="25">
        <f t="shared" si="0"/>
        <v>57.52150404216741</v>
      </c>
      <c r="I30" s="25">
        <f t="shared" si="1"/>
        <v>6.126014116891558</v>
      </c>
      <c r="J30" s="25">
        <f t="shared" si="2"/>
        <v>61.2752334963096</v>
      </c>
      <c r="K30" s="106">
        <f t="shared" si="3"/>
        <v>38.7247665036904</v>
      </c>
    </row>
    <row r="31" spans="2:11" ht="15">
      <c r="B31" s="96" t="s">
        <v>6</v>
      </c>
      <c r="C31" s="112">
        <v>898.637799999998</v>
      </c>
      <c r="D31" s="113">
        <v>41.76117500000002</v>
      </c>
      <c r="E31" s="113">
        <v>1000.7915999999981</v>
      </c>
      <c r="F31" s="114">
        <v>1941.1905750000085</v>
      </c>
      <c r="G31" s="79"/>
      <c r="H31" s="25">
        <f t="shared" si="0"/>
        <v>46.29312606259662</v>
      </c>
      <c r="I31" s="25">
        <f t="shared" si="1"/>
        <v>4.440793334552509</v>
      </c>
      <c r="J31" s="25">
        <f t="shared" si="2"/>
        <v>48.44444368889406</v>
      </c>
      <c r="K31" s="106">
        <f t="shared" si="3"/>
        <v>51.55555631110594</v>
      </c>
    </row>
    <row r="32" spans="2:11" ht="15">
      <c r="B32" s="96" t="s">
        <v>7</v>
      </c>
      <c r="C32" s="112">
        <v>296.0992999999993</v>
      </c>
      <c r="D32" s="113">
        <v>10.035524999999998</v>
      </c>
      <c r="E32" s="113">
        <v>1618.0471250000062</v>
      </c>
      <c r="F32" s="114">
        <v>1924.181950000007</v>
      </c>
      <c r="G32" s="79"/>
      <c r="H32" s="25">
        <f t="shared" si="0"/>
        <v>15.38832125517019</v>
      </c>
      <c r="I32" s="25">
        <f t="shared" si="1"/>
        <v>3.2781389703050023</v>
      </c>
      <c r="J32" s="25">
        <f t="shared" si="2"/>
        <v>15.909868866610989</v>
      </c>
      <c r="K32" s="106">
        <f t="shared" si="3"/>
        <v>84.09013113338901</v>
      </c>
    </row>
    <row r="33" spans="2:11" ht="15">
      <c r="B33" s="108" t="s">
        <v>20</v>
      </c>
      <c r="C33" s="167">
        <f>SUM(C30:C32)</f>
        <v>2440.171249999994</v>
      </c>
      <c r="D33" s="168">
        <f>SUM(D30:D32)</f>
        <v>133.07105000000007</v>
      </c>
      <c r="E33" s="168">
        <f>SUM(E30:E32)</f>
        <v>3457.2929250000025</v>
      </c>
      <c r="F33" s="169">
        <f>SUM(F30:F32)</f>
        <v>6030.535225000009</v>
      </c>
      <c r="G33" s="170"/>
      <c r="H33" s="164">
        <f t="shared" si="0"/>
        <v>40.463593345481044</v>
      </c>
      <c r="I33" s="164">
        <f t="shared" si="1"/>
        <v>5.171337732167716</v>
      </c>
      <c r="J33" s="164">
        <f t="shared" si="2"/>
        <v>42.67021423459126</v>
      </c>
      <c r="K33" s="165">
        <f t="shared" si="3"/>
        <v>57.32978576540874</v>
      </c>
    </row>
    <row r="34" spans="2:11" ht="24">
      <c r="B34" s="97" t="s">
        <v>13</v>
      </c>
      <c r="C34" s="127">
        <v>9361.881049999856</v>
      </c>
      <c r="D34" s="128">
        <v>1271.1218749999975</v>
      </c>
      <c r="E34" s="128">
        <v>9245.989949999968</v>
      </c>
      <c r="F34" s="129">
        <v>19878.992875000135</v>
      </c>
      <c r="G34" s="48"/>
      <c r="H34" s="14">
        <f t="shared" si="0"/>
        <v>47.094342801306496</v>
      </c>
      <c r="I34" s="14">
        <f t="shared" si="1"/>
        <v>11.95449567695868</v>
      </c>
      <c r="J34" s="14">
        <f t="shared" si="2"/>
        <v>53.488639952036706</v>
      </c>
      <c r="K34" s="107">
        <f t="shared" si="3"/>
        <v>46.511360047963294</v>
      </c>
    </row>
    <row r="35" spans="1:11" ht="15">
      <c r="A35">
        <v>2013</v>
      </c>
      <c r="B35" s="94" t="s">
        <v>5</v>
      </c>
      <c r="C35" s="130">
        <v>1276.5758499999954</v>
      </c>
      <c r="D35" s="131">
        <v>94.02119999999995</v>
      </c>
      <c r="E35" s="131">
        <v>851.6757500000008</v>
      </c>
      <c r="F35" s="132">
        <v>2222.2727999999793</v>
      </c>
      <c r="G35" s="85"/>
      <c r="H35" s="25">
        <f>(C35/F35)*100</f>
        <v>57.444605810772075</v>
      </c>
      <c r="I35" s="25">
        <f>(D35/(C35+D35))*100</f>
        <v>6.859871761726049</v>
      </c>
      <c r="J35" s="25">
        <f>((C35+D35)/F35)*100</f>
        <v>61.67546351645073</v>
      </c>
      <c r="K35" s="106">
        <f t="shared" si="3"/>
        <v>38.32453648354927</v>
      </c>
    </row>
    <row r="36" spans="2:11" ht="15">
      <c r="B36" s="94" t="s">
        <v>6</v>
      </c>
      <c r="C36" s="130">
        <v>940.8769999999969</v>
      </c>
      <c r="D36" s="131">
        <v>44.24727500000003</v>
      </c>
      <c r="E36" s="131">
        <v>994.1246749999981</v>
      </c>
      <c r="F36" s="132">
        <v>1979.2489500000029</v>
      </c>
      <c r="G36" s="85"/>
      <c r="H36" s="25">
        <f>(C36/F36)*100</f>
        <v>47.53707207979044</v>
      </c>
      <c r="I36" s="25">
        <f>(D36/(C36+D36))*100</f>
        <v>4.491542450316755</v>
      </c>
      <c r="J36" s="25">
        <f>((C36+D36)/F36)*100</f>
        <v>49.772630926493385</v>
      </c>
      <c r="K36" s="106">
        <f t="shared" si="3"/>
        <v>50.227369073506615</v>
      </c>
    </row>
    <row r="37" spans="2:11" ht="15">
      <c r="B37" s="94" t="s">
        <v>7</v>
      </c>
      <c r="C37" s="130">
        <v>342.432099999999</v>
      </c>
      <c r="D37" s="131">
        <v>11.310200000000004</v>
      </c>
      <c r="E37" s="131">
        <v>1539.228100000001</v>
      </c>
      <c r="F37" s="132">
        <v>1892.970400000001</v>
      </c>
      <c r="G37" s="85"/>
      <c r="H37" s="25">
        <f>(C37/F37)*100</f>
        <v>18.089670076193418</v>
      </c>
      <c r="I37" s="25">
        <f>(D37/(C37+D37))*100</f>
        <v>3.1972992769029984</v>
      </c>
      <c r="J37" s="25">
        <f>((C37+D37)/F37)*100</f>
        <v>18.687154326343343</v>
      </c>
      <c r="K37" s="106">
        <f t="shared" si="3"/>
        <v>81.31284567365665</v>
      </c>
    </row>
    <row r="38" spans="2:11" ht="15">
      <c r="B38" s="108" t="s">
        <v>20</v>
      </c>
      <c r="C38" s="179">
        <f>SUM(C35:C37)</f>
        <v>2559.8849499999915</v>
      </c>
      <c r="D38" s="180">
        <f>SUM(D35:D37)</f>
        <v>149.57867499999998</v>
      </c>
      <c r="E38" s="180">
        <f>SUM(E35:E37)</f>
        <v>3385.0285249999997</v>
      </c>
      <c r="F38" s="181">
        <f>SUM(F35:F37)</f>
        <v>6094.492149999983</v>
      </c>
      <c r="G38" s="182"/>
      <c r="H38" s="164">
        <f>(C38/F38)*100</f>
        <v>42.00325288793749</v>
      </c>
      <c r="I38" s="164">
        <f>(D38/(C38+D38))*100</f>
        <v>5.520600963963871</v>
      </c>
      <c r="J38" s="164">
        <f>((C38+D38)/F38)*100</f>
        <v>44.45757838903769</v>
      </c>
      <c r="K38" s="165">
        <f t="shared" si="3"/>
        <v>55.54242161096231</v>
      </c>
    </row>
    <row r="39" spans="2:11" ht="24">
      <c r="B39" s="95" t="s">
        <v>13</v>
      </c>
      <c r="C39" s="133">
        <v>9224.934924999914</v>
      </c>
      <c r="D39" s="134">
        <v>1408.739350000004</v>
      </c>
      <c r="E39" s="134">
        <v>9202.83264999997</v>
      </c>
      <c r="F39" s="135">
        <v>19836.50692499989</v>
      </c>
      <c r="G39" s="53"/>
      <c r="H39" s="14">
        <f>(C39/F39)*100</f>
        <v>46.50483555334915</v>
      </c>
      <c r="I39" s="14">
        <f>(D39/(C39+D39))*100</f>
        <v>13.247907671123535</v>
      </c>
      <c r="J39" s="14">
        <f>((C39+D39)/F39)*100</f>
        <v>53.60658665966199</v>
      </c>
      <c r="K39" s="107">
        <f t="shared" si="3"/>
        <v>46.39341334033801</v>
      </c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6">
      <selection activeCell="O7" sqref="O7"/>
    </sheetView>
  </sheetViews>
  <sheetFormatPr defaultColWidth="9.140625" defaultRowHeight="15"/>
  <sheetData>
    <row r="1" spans="1:6" ht="15.75" thickBot="1">
      <c r="A1" s="105" t="s">
        <v>16</v>
      </c>
      <c r="B1" s="87"/>
      <c r="C1" s="87"/>
      <c r="D1" s="87"/>
      <c r="E1" s="87"/>
      <c r="F1" s="87"/>
    </row>
    <row r="2" spans="1:7" ht="15">
      <c r="A2" s="57"/>
      <c r="B2" s="57"/>
      <c r="C2" s="217" t="s">
        <v>0</v>
      </c>
      <c r="D2" s="209"/>
      <c r="E2" s="209"/>
      <c r="F2" s="210"/>
      <c r="G2" s="2"/>
    </row>
    <row r="3" spans="1:11" ht="36.75">
      <c r="A3" s="57" t="s">
        <v>14</v>
      </c>
      <c r="B3" s="57" t="s">
        <v>15</v>
      </c>
      <c r="C3" s="55" t="s">
        <v>1</v>
      </c>
      <c r="D3" s="3" t="s">
        <v>2</v>
      </c>
      <c r="E3" s="3" t="s">
        <v>3</v>
      </c>
      <c r="F3" s="4" t="s">
        <v>4</v>
      </c>
      <c r="G3" s="2"/>
      <c r="H3" s="8" t="s">
        <v>9</v>
      </c>
      <c r="I3" s="8" t="s">
        <v>10</v>
      </c>
      <c r="J3" s="8" t="s">
        <v>11</v>
      </c>
      <c r="K3" s="8" t="s">
        <v>18</v>
      </c>
    </row>
    <row r="4" spans="1:7" ht="15.75" thickBot="1">
      <c r="A4" s="57"/>
      <c r="B4" s="57"/>
      <c r="C4" s="56"/>
      <c r="D4" s="5"/>
      <c r="E4" s="5"/>
      <c r="F4" s="6"/>
      <c r="G4" s="2"/>
    </row>
    <row r="5" spans="1:11" ht="15">
      <c r="A5" s="54">
        <v>2007</v>
      </c>
      <c r="B5" s="58" t="s">
        <v>5</v>
      </c>
      <c r="C5" s="59">
        <v>2669.866749999987</v>
      </c>
      <c r="D5" s="60">
        <v>68.56682500000007</v>
      </c>
      <c r="E5" s="60">
        <v>1054.2369749999978</v>
      </c>
      <c r="F5" s="61">
        <v>3792.6705499999575</v>
      </c>
      <c r="G5" s="62"/>
      <c r="H5" s="25">
        <f aca="true" t="shared" si="0" ref="H5:H39">(C5/F5)*100</f>
        <v>70.39543020682397</v>
      </c>
      <c r="I5" s="25">
        <f aca="true" t="shared" si="1" ref="I5:I39">(D5/(C5+D5))*100</f>
        <v>2.5038703011081944</v>
      </c>
      <c r="J5" s="25">
        <f aca="true" t="shared" si="2" ref="J5:J39">((C5+D5)/F5)*100</f>
        <v>72.20330737664567</v>
      </c>
      <c r="K5" s="106">
        <f>100-J5</f>
        <v>27.796692623354332</v>
      </c>
    </row>
    <row r="6" spans="1:11" ht="15">
      <c r="A6" s="54"/>
      <c r="B6" s="58" t="s">
        <v>6</v>
      </c>
      <c r="C6" s="59">
        <v>1752.8930250000035</v>
      </c>
      <c r="D6" s="60">
        <v>42.352125000000036</v>
      </c>
      <c r="E6" s="60">
        <v>2004.2317750000066</v>
      </c>
      <c r="F6" s="61">
        <v>3799.47692499998</v>
      </c>
      <c r="G6" s="62"/>
      <c r="H6" s="25">
        <f t="shared" si="0"/>
        <v>46.13511437498762</v>
      </c>
      <c r="I6" s="25">
        <f t="shared" si="1"/>
        <v>2.3591276656561333</v>
      </c>
      <c r="J6" s="25">
        <f t="shared" si="2"/>
        <v>47.24979741783833</v>
      </c>
      <c r="K6" s="106">
        <f aca="true" t="shared" si="3" ref="K6:K39">100-J6</f>
        <v>52.75020258216167</v>
      </c>
    </row>
    <row r="7" spans="1:11" ht="15">
      <c r="A7" s="54"/>
      <c r="B7" s="58" t="s">
        <v>7</v>
      </c>
      <c r="C7" s="59">
        <v>637.8810750000004</v>
      </c>
      <c r="D7" s="60">
        <v>16.593099999999986</v>
      </c>
      <c r="E7" s="60">
        <v>2629.5226249999805</v>
      </c>
      <c r="F7" s="61">
        <v>3283.9967999999776</v>
      </c>
      <c r="G7" s="62"/>
      <c r="H7" s="25">
        <f t="shared" si="0"/>
        <v>19.42392498677236</v>
      </c>
      <c r="I7" s="25">
        <f t="shared" si="1"/>
        <v>2.5353330404518983</v>
      </c>
      <c r="J7" s="25">
        <f t="shared" si="2"/>
        <v>19.929196490081985</v>
      </c>
      <c r="K7" s="106">
        <f t="shared" si="3"/>
        <v>80.07080350991802</v>
      </c>
    </row>
    <row r="8" spans="1:11" ht="15">
      <c r="A8" s="54"/>
      <c r="B8" s="187" t="s">
        <v>20</v>
      </c>
      <c r="C8" s="188">
        <f>SUM(C5:C7)</f>
        <v>5060.640849999991</v>
      </c>
      <c r="D8" s="189">
        <f>SUM(D5:D7)</f>
        <v>127.5120500000001</v>
      </c>
      <c r="E8" s="189">
        <f>SUM(E5:E7)</f>
        <v>5687.991374999985</v>
      </c>
      <c r="F8" s="190">
        <f>SUM(F5:F7)</f>
        <v>10876.144274999915</v>
      </c>
      <c r="G8" s="186"/>
      <c r="H8" s="164">
        <f t="shared" si="0"/>
        <v>46.52973261519217</v>
      </c>
      <c r="I8" s="164">
        <f t="shared" si="1"/>
        <v>2.457754280911812</v>
      </c>
      <c r="J8" s="164">
        <f t="shared" si="2"/>
        <v>47.70213385202663</v>
      </c>
      <c r="K8" s="165">
        <f>100-J8</f>
        <v>52.29786614797337</v>
      </c>
    </row>
    <row r="9" spans="1:11" ht="24">
      <c r="A9" s="54"/>
      <c r="B9" s="9" t="s">
        <v>8</v>
      </c>
      <c r="C9" s="10">
        <v>22846.202875000006</v>
      </c>
      <c r="D9" s="11">
        <v>1503.496225000012</v>
      </c>
      <c r="E9" s="11">
        <v>14595.857049999995</v>
      </c>
      <c r="F9" s="12">
        <v>38945.556150001765</v>
      </c>
      <c r="G9" s="13"/>
      <c r="H9" s="14">
        <f t="shared" si="0"/>
        <v>58.66189915739326</v>
      </c>
      <c r="I9" s="14">
        <f t="shared" si="1"/>
        <v>6.174598785904548</v>
      </c>
      <c r="J9" s="14">
        <f t="shared" si="2"/>
        <v>62.52240693704644</v>
      </c>
      <c r="K9" s="107">
        <f t="shared" si="3"/>
        <v>37.47759306295356</v>
      </c>
    </row>
    <row r="10" spans="1:17" ht="15">
      <c r="A10" s="54">
        <v>2008</v>
      </c>
      <c r="B10" s="63" t="s">
        <v>5</v>
      </c>
      <c r="C10" s="64">
        <v>2749.651524999975</v>
      </c>
      <c r="D10" s="65">
        <v>92.32689999999995</v>
      </c>
      <c r="E10" s="65">
        <v>1032.478425000005</v>
      </c>
      <c r="F10" s="66">
        <v>3874.4568499999596</v>
      </c>
      <c r="G10" s="67"/>
      <c r="H10" s="25">
        <f t="shared" si="0"/>
        <v>70.96869655420227</v>
      </c>
      <c r="I10" s="25">
        <f t="shared" si="1"/>
        <v>3.2486840571282927</v>
      </c>
      <c r="J10" s="25">
        <f t="shared" si="2"/>
        <v>73.35166024626149</v>
      </c>
      <c r="K10" s="106">
        <f t="shared" si="3"/>
        <v>26.64833975373851</v>
      </c>
      <c r="M10" s="110"/>
      <c r="N10" s="110"/>
      <c r="O10" s="110"/>
      <c r="P10" s="110"/>
      <c r="Q10" s="110"/>
    </row>
    <row r="11" spans="1:17" ht="15">
      <c r="A11" s="54"/>
      <c r="B11" s="63" t="s">
        <v>6</v>
      </c>
      <c r="C11" s="64">
        <v>1780.2147999999993</v>
      </c>
      <c r="D11" s="65">
        <v>58.862599999999965</v>
      </c>
      <c r="E11" s="65">
        <v>1902.5954750000064</v>
      </c>
      <c r="F11" s="66">
        <v>3741.672875000016</v>
      </c>
      <c r="G11" s="67"/>
      <c r="H11" s="25">
        <f t="shared" si="0"/>
        <v>47.57804488720815</v>
      </c>
      <c r="I11" s="25">
        <f t="shared" si="1"/>
        <v>3.2006592000967435</v>
      </c>
      <c r="J11" s="25">
        <f t="shared" si="2"/>
        <v>49.15120753307413</v>
      </c>
      <c r="K11" s="106">
        <f t="shared" si="3"/>
        <v>50.84879246692587</v>
      </c>
      <c r="M11" s="110"/>
      <c r="N11" s="110"/>
      <c r="O11" s="110"/>
      <c r="P11" s="110"/>
      <c r="Q11" s="110"/>
    </row>
    <row r="12" spans="1:17" ht="15">
      <c r="A12" s="54"/>
      <c r="B12" s="63" t="s">
        <v>7</v>
      </c>
      <c r="C12" s="64">
        <v>686.2109749999977</v>
      </c>
      <c r="D12" s="65">
        <v>20.035224999999986</v>
      </c>
      <c r="E12" s="65">
        <v>2716.571399999982</v>
      </c>
      <c r="F12" s="66">
        <v>3422.8175999999867</v>
      </c>
      <c r="G12" s="67"/>
      <c r="H12" s="25">
        <f t="shared" si="0"/>
        <v>20.048131545192486</v>
      </c>
      <c r="I12" s="25">
        <f t="shared" si="1"/>
        <v>2.8368612815191154</v>
      </c>
      <c r="J12" s="25">
        <f t="shared" si="2"/>
        <v>20.633474597068812</v>
      </c>
      <c r="K12" s="106">
        <f t="shared" si="3"/>
        <v>79.36652540293119</v>
      </c>
      <c r="M12" s="110"/>
      <c r="N12" s="110"/>
      <c r="O12" s="110"/>
      <c r="P12" s="110"/>
      <c r="Q12" s="110"/>
    </row>
    <row r="13" spans="1:11" ht="15">
      <c r="A13" s="54"/>
      <c r="B13" s="187" t="s">
        <v>20</v>
      </c>
      <c r="C13" s="191">
        <f>SUM(C10:C12)</f>
        <v>5216.077299999972</v>
      </c>
      <c r="D13" s="191">
        <f>SUM(D10:D12)</f>
        <v>171.22472499999992</v>
      </c>
      <c r="E13" s="191">
        <f>SUM(E10:E12)</f>
        <v>5651.645299999993</v>
      </c>
      <c r="F13" s="191">
        <f>SUM(F10:F12)</f>
        <v>11038.947324999961</v>
      </c>
      <c r="G13" s="109"/>
      <c r="H13" s="164">
        <f t="shared" si="0"/>
        <v>47.25158247822321</v>
      </c>
      <c r="I13" s="164">
        <f t="shared" si="1"/>
        <v>3.178301944190716</v>
      </c>
      <c r="J13" s="164">
        <f t="shared" si="2"/>
        <v>48.80267897283395</v>
      </c>
      <c r="K13" s="165">
        <f t="shared" si="3"/>
        <v>51.19732102716605</v>
      </c>
    </row>
    <row r="14" spans="1:16" ht="24">
      <c r="A14" s="54"/>
      <c r="B14" s="15" t="s">
        <v>8</v>
      </c>
      <c r="C14" s="16">
        <v>23010.543724999294</v>
      </c>
      <c r="D14" s="17">
        <v>1685.60587499999</v>
      </c>
      <c r="E14" s="17">
        <v>14485.610225000388</v>
      </c>
      <c r="F14" s="18">
        <v>39181.75982499867</v>
      </c>
      <c r="G14" s="19"/>
      <c r="H14" s="14">
        <f t="shared" si="0"/>
        <v>58.72769326281805</v>
      </c>
      <c r="I14" s="14">
        <f t="shared" si="1"/>
        <v>6.8253792688397015</v>
      </c>
      <c r="J14" s="14">
        <f t="shared" si="2"/>
        <v>63.029710024006356</v>
      </c>
      <c r="K14" s="107">
        <f t="shared" si="3"/>
        <v>36.970289975993644</v>
      </c>
      <c r="M14" s="110"/>
      <c r="N14" s="110"/>
      <c r="O14" s="110"/>
      <c r="P14" s="110"/>
    </row>
    <row r="15" spans="1:11" ht="15">
      <c r="A15" s="54">
        <v>2009</v>
      </c>
      <c r="B15" s="20" t="s">
        <v>5</v>
      </c>
      <c r="C15" s="21">
        <v>2769.04122500003</v>
      </c>
      <c r="D15" s="22">
        <v>117.16737500000005</v>
      </c>
      <c r="E15" s="22">
        <v>1073.0727500000023</v>
      </c>
      <c r="F15" s="23">
        <v>3959.281349999996</v>
      </c>
      <c r="G15" s="24"/>
      <c r="H15" s="25">
        <f t="shared" si="0"/>
        <v>69.93797561267104</v>
      </c>
      <c r="I15" s="25">
        <f t="shared" si="1"/>
        <v>4.059560178706378</v>
      </c>
      <c r="J15" s="25">
        <f t="shared" si="2"/>
        <v>72.89728475598312</v>
      </c>
      <c r="K15" s="106">
        <f t="shared" si="3"/>
        <v>27.102715244016878</v>
      </c>
    </row>
    <row r="16" spans="1:11" ht="15">
      <c r="A16" s="54"/>
      <c r="B16" s="20" t="s">
        <v>6</v>
      </c>
      <c r="C16" s="21">
        <v>1869.9084250000058</v>
      </c>
      <c r="D16" s="22">
        <v>68.9186249999999</v>
      </c>
      <c r="E16" s="22">
        <v>1750.2034999999953</v>
      </c>
      <c r="F16" s="23">
        <v>3689.030550000011</v>
      </c>
      <c r="G16" s="24"/>
      <c r="H16" s="25">
        <f t="shared" si="0"/>
        <v>50.6883420903088</v>
      </c>
      <c r="I16" s="25">
        <f t="shared" si="1"/>
        <v>3.5546556357360344</v>
      </c>
      <c r="J16" s="25">
        <f t="shared" si="2"/>
        <v>52.55654632624282</v>
      </c>
      <c r="K16" s="106">
        <f t="shared" si="3"/>
        <v>47.44345367375718</v>
      </c>
    </row>
    <row r="17" spans="1:11" ht="15">
      <c r="A17" s="54"/>
      <c r="B17" s="20" t="s">
        <v>7</v>
      </c>
      <c r="C17" s="21">
        <v>722.2269000000005</v>
      </c>
      <c r="D17" s="22">
        <v>21.67214999999999</v>
      </c>
      <c r="E17" s="22">
        <v>2817.3887499999705</v>
      </c>
      <c r="F17" s="23">
        <v>3561.287799999982</v>
      </c>
      <c r="G17" s="24"/>
      <c r="H17" s="25">
        <f t="shared" si="0"/>
        <v>20.279936375824615</v>
      </c>
      <c r="I17" s="25">
        <f t="shared" si="1"/>
        <v>2.913318682151829</v>
      </c>
      <c r="J17" s="25">
        <f t="shared" si="2"/>
        <v>20.888484497096925</v>
      </c>
      <c r="K17" s="106">
        <f t="shared" si="3"/>
        <v>79.11151550290307</v>
      </c>
    </row>
    <row r="18" spans="1:11" ht="15">
      <c r="A18" s="54"/>
      <c r="B18" s="187" t="s">
        <v>20</v>
      </c>
      <c r="C18" s="192">
        <f>SUM(C15:C17)</f>
        <v>5361.1765500000365</v>
      </c>
      <c r="D18" s="193">
        <f>SUM(D15:D17)</f>
        <v>207.75814999999994</v>
      </c>
      <c r="E18" s="193">
        <f>SUM(E15:E17)</f>
        <v>5640.664999999968</v>
      </c>
      <c r="F18" s="194">
        <f>SUM(F15:F17)</f>
        <v>11209.599699999988</v>
      </c>
      <c r="G18" s="195"/>
      <c r="H18" s="164">
        <f t="shared" si="0"/>
        <v>47.82665477340856</v>
      </c>
      <c r="I18" s="164">
        <f t="shared" si="1"/>
        <v>3.7306623473246794</v>
      </c>
      <c r="J18" s="164">
        <f t="shared" si="2"/>
        <v>49.68004968098943</v>
      </c>
      <c r="K18" s="165">
        <f t="shared" si="3"/>
        <v>50.31995031901057</v>
      </c>
    </row>
    <row r="19" spans="1:11" ht="24">
      <c r="A19" s="54"/>
      <c r="B19" s="26" t="s">
        <v>8</v>
      </c>
      <c r="C19" s="27">
        <v>22650.127300000855</v>
      </c>
      <c r="D19" s="28">
        <v>1941.3511500000109</v>
      </c>
      <c r="E19" s="28">
        <v>14814.620649999937</v>
      </c>
      <c r="F19" s="29">
        <v>39406.09909999997</v>
      </c>
      <c r="G19" s="30"/>
      <c r="H19" s="14">
        <f t="shared" si="0"/>
        <v>57.47873506210838</v>
      </c>
      <c r="I19" s="14">
        <f t="shared" si="1"/>
        <v>7.894405999001425</v>
      </c>
      <c r="J19" s="14">
        <f t="shared" si="2"/>
        <v>62.40525962134852</v>
      </c>
      <c r="K19" s="107">
        <f t="shared" si="3"/>
        <v>37.59474037865148</v>
      </c>
    </row>
    <row r="20" spans="1:16" ht="15">
      <c r="A20" s="54">
        <v>2010</v>
      </c>
      <c r="B20" s="68" t="s">
        <v>5</v>
      </c>
      <c r="C20" s="69">
        <v>2826.119075000011</v>
      </c>
      <c r="D20" s="70">
        <v>129.89172500000012</v>
      </c>
      <c r="E20" s="70">
        <v>1089.628999999994</v>
      </c>
      <c r="F20" s="71">
        <v>4045.6398000000263</v>
      </c>
      <c r="G20" s="72"/>
      <c r="H20" s="25">
        <f t="shared" si="0"/>
        <v>69.85592427185418</v>
      </c>
      <c r="I20" s="25">
        <f t="shared" si="1"/>
        <v>4.39415596857764</v>
      </c>
      <c r="J20" s="25">
        <f t="shared" si="2"/>
        <v>73.06658393067993</v>
      </c>
      <c r="K20" s="106">
        <f t="shared" si="3"/>
        <v>26.933416069320074</v>
      </c>
      <c r="M20" s="110"/>
      <c r="N20" s="110"/>
      <c r="O20" s="110"/>
      <c r="P20" s="110"/>
    </row>
    <row r="21" spans="1:16" ht="15">
      <c r="A21" s="54"/>
      <c r="B21" s="68" t="s">
        <v>6</v>
      </c>
      <c r="C21" s="69">
        <v>1945.4456499999872</v>
      </c>
      <c r="D21" s="70">
        <v>74.00494999999997</v>
      </c>
      <c r="E21" s="70">
        <v>1672.114375000006</v>
      </c>
      <c r="F21" s="71">
        <v>3691.5649750000125</v>
      </c>
      <c r="G21" s="72"/>
      <c r="H21" s="25">
        <f t="shared" si="0"/>
        <v>52.69975371353123</v>
      </c>
      <c r="I21" s="25">
        <f t="shared" si="1"/>
        <v>3.664608086971795</v>
      </c>
      <c r="J21" s="25">
        <f t="shared" si="2"/>
        <v>54.704457694124166</v>
      </c>
      <c r="K21" s="106">
        <f t="shared" si="3"/>
        <v>45.295542305875834</v>
      </c>
      <c r="M21" s="110"/>
      <c r="N21" s="110"/>
      <c r="O21" s="110"/>
      <c r="P21" s="110"/>
    </row>
    <row r="22" spans="1:16" ht="15">
      <c r="A22" s="54"/>
      <c r="B22" s="68" t="s">
        <v>7</v>
      </c>
      <c r="C22" s="69">
        <v>753.7410499999968</v>
      </c>
      <c r="D22" s="70">
        <v>26.09962499999999</v>
      </c>
      <c r="E22" s="70">
        <v>2904.7800499999903</v>
      </c>
      <c r="F22" s="71">
        <v>3684.620724999996</v>
      </c>
      <c r="G22" s="72"/>
      <c r="H22" s="25">
        <f t="shared" si="0"/>
        <v>20.456408033692465</v>
      </c>
      <c r="I22" s="25">
        <f t="shared" si="1"/>
        <v>3.3467893938720366</v>
      </c>
      <c r="J22" s="25">
        <f t="shared" si="2"/>
        <v>21.164747560279697</v>
      </c>
      <c r="K22" s="106">
        <f t="shared" si="3"/>
        <v>78.8352524397203</v>
      </c>
      <c r="M22" s="110"/>
      <c r="N22" s="110"/>
      <c r="O22" s="110"/>
      <c r="P22" s="110"/>
    </row>
    <row r="23" spans="1:11" ht="15">
      <c r="A23" s="54"/>
      <c r="B23" s="187" t="s">
        <v>20</v>
      </c>
      <c r="C23" s="196">
        <f>SUM(C20:C22)</f>
        <v>5525.305774999995</v>
      </c>
      <c r="D23" s="197">
        <f>SUM(D20:D22)</f>
        <v>229.99630000000008</v>
      </c>
      <c r="E23" s="197">
        <f>SUM(E20:E22)</f>
        <v>5666.52342499999</v>
      </c>
      <c r="F23" s="198">
        <f>SUM(F20:F22)</f>
        <v>11421.825500000035</v>
      </c>
      <c r="G23" s="174"/>
      <c r="H23" s="164">
        <f t="shared" si="0"/>
        <v>48.37497977008998</v>
      </c>
      <c r="I23" s="164">
        <f t="shared" si="1"/>
        <v>3.996250709394785</v>
      </c>
      <c r="J23" s="164">
        <f t="shared" si="2"/>
        <v>50.388635993431855</v>
      </c>
      <c r="K23" s="165">
        <f t="shared" si="3"/>
        <v>49.611364006568145</v>
      </c>
    </row>
    <row r="24" spans="1:16" ht="24">
      <c r="A24" s="54"/>
      <c r="B24" s="31" t="s">
        <v>8</v>
      </c>
      <c r="C24" s="32">
        <v>22496.480074999352</v>
      </c>
      <c r="D24" s="33">
        <v>2097.868500000005</v>
      </c>
      <c r="E24" s="33">
        <v>14951.406749999574</v>
      </c>
      <c r="F24" s="34">
        <v>39545.755325001235</v>
      </c>
      <c r="G24" s="35"/>
      <c r="H24" s="14">
        <f t="shared" si="0"/>
        <v>56.88721808476078</v>
      </c>
      <c r="I24" s="14">
        <f t="shared" si="1"/>
        <v>8.52988032434626</v>
      </c>
      <c r="J24" s="14">
        <f t="shared" si="2"/>
        <v>62.192132563594136</v>
      </c>
      <c r="K24" s="107">
        <f t="shared" si="3"/>
        <v>37.807867436405864</v>
      </c>
      <c r="M24" s="110"/>
      <c r="N24" s="110"/>
      <c r="O24" s="110"/>
      <c r="P24" s="110"/>
    </row>
    <row r="25" spans="1:11" ht="15">
      <c r="A25" s="54">
        <v>2011</v>
      </c>
      <c r="B25" s="41" t="s">
        <v>5</v>
      </c>
      <c r="C25" s="42">
        <v>2928.6384750000166</v>
      </c>
      <c r="D25" s="73">
        <v>140.57764999999998</v>
      </c>
      <c r="E25" s="73">
        <v>1075.5080500000054</v>
      </c>
      <c r="F25" s="74">
        <v>4144.724174999988</v>
      </c>
      <c r="G25" s="43"/>
      <c r="H25" s="25">
        <f t="shared" si="0"/>
        <v>70.65942994867747</v>
      </c>
      <c r="I25" s="25">
        <f t="shared" si="1"/>
        <v>4.580246039206483</v>
      </c>
      <c r="J25" s="25">
        <f t="shared" si="2"/>
        <v>74.05115504459415</v>
      </c>
      <c r="K25" s="106">
        <f t="shared" si="3"/>
        <v>25.948844955405846</v>
      </c>
    </row>
    <row r="26" spans="1:11" ht="15">
      <c r="A26" s="54"/>
      <c r="B26" s="41" t="s">
        <v>6</v>
      </c>
      <c r="C26" s="42">
        <v>2055.366099999996</v>
      </c>
      <c r="D26" s="73">
        <v>82.45252500000001</v>
      </c>
      <c r="E26" s="73">
        <v>1580.9134750000019</v>
      </c>
      <c r="F26" s="74">
        <v>3718.732099999994</v>
      </c>
      <c r="G26" s="43"/>
      <c r="H26" s="25">
        <f t="shared" si="0"/>
        <v>55.27061494964909</v>
      </c>
      <c r="I26" s="25">
        <f t="shared" si="1"/>
        <v>3.856853150954289</v>
      </c>
      <c r="J26" s="25">
        <f t="shared" si="2"/>
        <v>57.48783637842586</v>
      </c>
      <c r="K26" s="106">
        <f t="shared" si="3"/>
        <v>42.51216362157414</v>
      </c>
    </row>
    <row r="27" spans="1:11" ht="15">
      <c r="A27" s="54"/>
      <c r="B27" s="41" t="s">
        <v>7</v>
      </c>
      <c r="C27" s="42">
        <v>786.4136000000001</v>
      </c>
      <c r="D27" s="73">
        <v>31.839850000000006</v>
      </c>
      <c r="E27" s="73">
        <v>2955.1982250000083</v>
      </c>
      <c r="F27" s="74">
        <v>3773.451675000023</v>
      </c>
      <c r="G27" s="43"/>
      <c r="H27" s="25">
        <f t="shared" si="0"/>
        <v>20.840696204225146</v>
      </c>
      <c r="I27" s="25">
        <f t="shared" si="1"/>
        <v>3.8911965479644484</v>
      </c>
      <c r="J27" s="25">
        <f t="shared" si="2"/>
        <v>21.68448202003263</v>
      </c>
      <c r="K27" s="106">
        <f t="shared" si="3"/>
        <v>78.31551797996737</v>
      </c>
    </row>
    <row r="28" spans="1:11" ht="15">
      <c r="A28" s="54"/>
      <c r="B28" s="187" t="s">
        <v>20</v>
      </c>
      <c r="C28" s="199">
        <f>SUM(C25:C27)</f>
        <v>5770.4181750000125</v>
      </c>
      <c r="D28" s="200">
        <f>SUM(D25:D27)</f>
        <v>254.870025</v>
      </c>
      <c r="E28" s="200">
        <f>SUM(E25:E27)</f>
        <v>5611.619750000015</v>
      </c>
      <c r="F28" s="201">
        <f>SUM(F25:F27)</f>
        <v>11636.907950000004</v>
      </c>
      <c r="G28" s="202"/>
      <c r="H28" s="164">
        <f t="shared" si="0"/>
        <v>49.58721165273126</v>
      </c>
      <c r="I28" s="164">
        <f t="shared" si="1"/>
        <v>4.230005545626837</v>
      </c>
      <c r="J28" s="164">
        <f t="shared" si="2"/>
        <v>51.77739847980847</v>
      </c>
      <c r="K28" s="165">
        <f t="shared" si="3"/>
        <v>48.22260152019153</v>
      </c>
    </row>
    <row r="29" spans="1:11" ht="24">
      <c r="A29" s="54"/>
      <c r="B29" s="36" t="s">
        <v>8</v>
      </c>
      <c r="C29" s="37">
        <v>22582.675975000424</v>
      </c>
      <c r="D29" s="38">
        <v>2103.631624999996</v>
      </c>
      <c r="E29" s="38">
        <v>14972.19865000013</v>
      </c>
      <c r="F29" s="39">
        <v>39658.50625000055</v>
      </c>
      <c r="G29" s="40"/>
      <c r="H29" s="14">
        <f t="shared" si="0"/>
        <v>56.94283045519424</v>
      </c>
      <c r="I29" s="14">
        <f t="shared" si="1"/>
        <v>8.521451077600444</v>
      </c>
      <c r="J29" s="14">
        <f t="shared" si="2"/>
        <v>62.24719469861545</v>
      </c>
      <c r="K29" s="107">
        <f t="shared" si="3"/>
        <v>37.75280530138455</v>
      </c>
    </row>
    <row r="30" spans="1:16" ht="15">
      <c r="A30" s="54">
        <v>2012</v>
      </c>
      <c r="B30" s="75" t="s">
        <v>5</v>
      </c>
      <c r="C30" s="76">
        <v>2996.629774999984</v>
      </c>
      <c r="D30" s="77">
        <v>197.53692500000025</v>
      </c>
      <c r="E30" s="77">
        <v>1056.868249999998</v>
      </c>
      <c r="F30" s="78">
        <v>4251.034949999974</v>
      </c>
      <c r="G30" s="79"/>
      <c r="H30" s="25">
        <f t="shared" si="0"/>
        <v>70.49176989241178</v>
      </c>
      <c r="I30" s="25">
        <f t="shared" si="1"/>
        <v>6.184302309582065</v>
      </c>
      <c r="J30" s="25">
        <f t="shared" si="2"/>
        <v>75.13856596262526</v>
      </c>
      <c r="K30" s="106">
        <f t="shared" si="3"/>
        <v>24.861434037374735</v>
      </c>
      <c r="M30" s="110"/>
      <c r="N30" s="110"/>
      <c r="O30" s="110"/>
      <c r="P30" s="110"/>
    </row>
    <row r="31" spans="1:16" ht="15">
      <c r="A31" s="54"/>
      <c r="B31" s="75" t="s">
        <v>6</v>
      </c>
      <c r="C31" s="76">
        <v>2180.391175000002</v>
      </c>
      <c r="D31" s="77">
        <v>122.00545</v>
      </c>
      <c r="E31" s="77">
        <v>1477.1459750000088</v>
      </c>
      <c r="F31" s="78">
        <v>3779.5426000000257</v>
      </c>
      <c r="G31" s="79"/>
      <c r="H31" s="25">
        <f t="shared" si="0"/>
        <v>57.68928692588323</v>
      </c>
      <c r="I31" s="25">
        <f t="shared" si="1"/>
        <v>5.2990631012586675</v>
      </c>
      <c r="J31" s="25">
        <f t="shared" si="2"/>
        <v>60.91733494418045</v>
      </c>
      <c r="K31" s="106">
        <f t="shared" si="3"/>
        <v>39.08266505581955</v>
      </c>
      <c r="M31" s="110"/>
      <c r="N31" s="110"/>
      <c r="O31" s="110"/>
      <c r="P31" s="110"/>
    </row>
    <row r="32" spans="1:16" ht="15">
      <c r="A32" s="54"/>
      <c r="B32" s="75" t="s">
        <v>7</v>
      </c>
      <c r="C32" s="76">
        <v>847.0283749999994</v>
      </c>
      <c r="D32" s="77">
        <v>46.57092500000001</v>
      </c>
      <c r="E32" s="77">
        <v>2827.829624999991</v>
      </c>
      <c r="F32" s="78">
        <v>3721.4289250000024</v>
      </c>
      <c r="G32" s="79"/>
      <c r="H32" s="25">
        <f t="shared" si="0"/>
        <v>22.760837088941553</v>
      </c>
      <c r="I32" s="25">
        <f t="shared" si="1"/>
        <v>5.211611625031493</v>
      </c>
      <c r="J32" s="25">
        <f t="shared" si="2"/>
        <v>24.012262977721623</v>
      </c>
      <c r="K32" s="106">
        <f t="shared" si="3"/>
        <v>75.98773702227838</v>
      </c>
      <c r="M32" s="110"/>
      <c r="N32" s="110"/>
      <c r="O32" s="110"/>
      <c r="P32" s="110"/>
    </row>
    <row r="33" spans="1:11" ht="15">
      <c r="A33" s="54"/>
      <c r="B33" s="187" t="s">
        <v>20</v>
      </c>
      <c r="C33" s="203">
        <f>SUM(C30:C32)</f>
        <v>6024.049324999985</v>
      </c>
      <c r="D33" s="204">
        <f>SUM(D30:D32)</f>
        <v>366.1133000000002</v>
      </c>
      <c r="E33" s="204">
        <f>SUM(E30:E32)</f>
        <v>5361.8438499999975</v>
      </c>
      <c r="F33" s="205">
        <f>SUM(F30:F32)</f>
        <v>11752.006475000002</v>
      </c>
      <c r="G33" s="170"/>
      <c r="H33" s="164">
        <f t="shared" si="0"/>
        <v>51.25975158212278</v>
      </c>
      <c r="I33" s="164">
        <f t="shared" si="1"/>
        <v>5.729326802539725</v>
      </c>
      <c r="J33" s="164">
        <f t="shared" si="2"/>
        <v>54.37507746948364</v>
      </c>
      <c r="K33" s="165">
        <f t="shared" si="3"/>
        <v>45.62492253051636</v>
      </c>
    </row>
    <row r="34" spans="1:16" ht="24">
      <c r="A34" s="54"/>
      <c r="B34" s="44" t="s">
        <v>13</v>
      </c>
      <c r="C34" s="45">
        <v>22481.11862500059</v>
      </c>
      <c r="D34" s="46">
        <v>2735.6479999999897</v>
      </c>
      <c r="E34" s="46">
        <v>14386.033999999976</v>
      </c>
      <c r="F34" s="47">
        <v>39602.800625001204</v>
      </c>
      <c r="G34" s="48"/>
      <c r="H34" s="14">
        <f t="shared" si="0"/>
        <v>56.766486890344524</v>
      </c>
      <c r="I34" s="14">
        <f t="shared" si="1"/>
        <v>10.848528047556243</v>
      </c>
      <c r="J34" s="14">
        <f t="shared" si="2"/>
        <v>63.67420037733711</v>
      </c>
      <c r="K34" s="107">
        <f t="shared" si="3"/>
        <v>36.32579962266289</v>
      </c>
      <c r="M34" s="110"/>
      <c r="N34" s="110"/>
      <c r="O34" s="110"/>
      <c r="P34" s="110"/>
    </row>
    <row r="35" spans="1:11" ht="15">
      <c r="A35" s="54">
        <v>2013</v>
      </c>
      <c r="B35" s="81" t="s">
        <v>5</v>
      </c>
      <c r="C35" s="82">
        <v>3038.41762499999</v>
      </c>
      <c r="D35" s="83">
        <v>237.93412500000028</v>
      </c>
      <c r="E35" s="83">
        <v>1087.8925749999996</v>
      </c>
      <c r="F35" s="84">
        <v>4364.2443250000015</v>
      </c>
      <c r="G35" s="85"/>
      <c r="H35" s="25">
        <f t="shared" si="0"/>
        <v>69.62070403792045</v>
      </c>
      <c r="I35" s="25">
        <f t="shared" si="1"/>
        <v>7.262166676700724</v>
      </c>
      <c r="J35" s="25">
        <f t="shared" si="2"/>
        <v>75.07260148639797</v>
      </c>
      <c r="K35" s="106">
        <f t="shared" si="3"/>
        <v>24.92739851360203</v>
      </c>
    </row>
    <row r="36" spans="1:11" ht="15">
      <c r="A36" s="54"/>
      <c r="B36" s="81" t="s">
        <v>6</v>
      </c>
      <c r="C36" s="82">
        <v>2260.537650000006</v>
      </c>
      <c r="D36" s="83">
        <v>141.46637500000003</v>
      </c>
      <c r="E36" s="83">
        <v>1450.6925500000045</v>
      </c>
      <c r="F36" s="84">
        <v>3852.6965750000236</v>
      </c>
      <c r="G36" s="85"/>
      <c r="H36" s="25">
        <f t="shared" si="0"/>
        <v>58.6741677158937</v>
      </c>
      <c r="I36" s="25">
        <f t="shared" si="1"/>
        <v>5.889514485721966</v>
      </c>
      <c r="J36" s="25">
        <f t="shared" si="2"/>
        <v>62.34604719682581</v>
      </c>
      <c r="K36" s="106">
        <f t="shared" si="3"/>
        <v>37.65395280317419</v>
      </c>
    </row>
    <row r="37" spans="1:11" ht="15">
      <c r="A37" s="54"/>
      <c r="B37" s="81" t="s">
        <v>7</v>
      </c>
      <c r="C37" s="82">
        <v>946.5019999999987</v>
      </c>
      <c r="D37" s="83">
        <v>51.48689999999995</v>
      </c>
      <c r="E37" s="83">
        <v>2659.514099999991</v>
      </c>
      <c r="F37" s="84">
        <v>3657.5030000000033</v>
      </c>
      <c r="G37" s="85"/>
      <c r="H37" s="25">
        <f t="shared" si="0"/>
        <v>25.878365650007613</v>
      </c>
      <c r="I37" s="25">
        <f t="shared" si="1"/>
        <v>5.15906539641874</v>
      </c>
      <c r="J37" s="25">
        <f t="shared" si="2"/>
        <v>27.28607194580559</v>
      </c>
      <c r="K37" s="106">
        <f t="shared" si="3"/>
        <v>72.71392805419441</v>
      </c>
    </row>
    <row r="38" spans="1:11" ht="15">
      <c r="A38" s="54"/>
      <c r="B38" s="187" t="s">
        <v>20</v>
      </c>
      <c r="C38" s="206">
        <f>SUM(C35:C37)</f>
        <v>6245.457274999995</v>
      </c>
      <c r="D38" s="207">
        <f>SUM(D35:D37)</f>
        <v>430.88740000000024</v>
      </c>
      <c r="E38" s="207">
        <f>SUM(E35:E37)</f>
        <v>5198.0992249999945</v>
      </c>
      <c r="F38" s="208">
        <f>SUM(F35:F37)</f>
        <v>11874.443900000027</v>
      </c>
      <c r="G38" s="182"/>
      <c r="H38" s="164">
        <f t="shared" si="0"/>
        <v>52.59578745409696</v>
      </c>
      <c r="I38" s="164">
        <f t="shared" si="1"/>
        <v>6.453941804614821</v>
      </c>
      <c r="J38" s="164">
        <f t="shared" si="2"/>
        <v>56.224482857677074</v>
      </c>
      <c r="K38" s="165">
        <f t="shared" si="3"/>
        <v>43.775517142322926</v>
      </c>
    </row>
    <row r="39" spans="1:11" ht="24">
      <c r="A39" s="54"/>
      <c r="B39" s="49" t="s">
        <v>13</v>
      </c>
      <c r="C39" s="50">
        <v>21985.24277500013</v>
      </c>
      <c r="D39" s="51">
        <v>3105.060475000004</v>
      </c>
      <c r="E39" s="51">
        <v>14434.75050000006</v>
      </c>
      <c r="F39" s="52">
        <v>39525.053749999555</v>
      </c>
      <c r="G39" s="53"/>
      <c r="H39" s="14">
        <f t="shared" si="0"/>
        <v>55.62356199199445</v>
      </c>
      <c r="I39" s="14">
        <f t="shared" si="1"/>
        <v>12.37553984127309</v>
      </c>
      <c r="J39" s="14">
        <f t="shared" si="2"/>
        <v>63.479491789433474</v>
      </c>
      <c r="K39" s="107">
        <f t="shared" si="3"/>
        <v>36.520508210566526</v>
      </c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l.mattei</dc:creator>
  <cp:keywords/>
  <dc:description/>
  <cp:lastModifiedBy>Cioccolo Valeria</cp:lastModifiedBy>
  <cp:lastPrinted>2014-06-04T09:14:17Z</cp:lastPrinted>
  <dcterms:created xsi:type="dcterms:W3CDTF">2012-07-20T13:31:42Z</dcterms:created>
  <dcterms:modified xsi:type="dcterms:W3CDTF">2015-02-10T11:29:02Z</dcterms:modified>
  <cp:category/>
  <cp:version/>
  <cp:contentType/>
  <cp:contentStatus/>
</cp:coreProperties>
</file>