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20115" windowHeight="7485"/>
  </bookViews>
  <sheets>
    <sheet name="Licenza d'uso" sheetId="18" r:id="rId1"/>
    <sheet name="Media autodic cond occup" sheetId="14" r:id="rId2"/>
    <sheet name="Graf media autodic cond occupa" sheetId="15" r:id="rId3"/>
    <sheet name="Media e percentili NEET" sheetId="2" r:id="rId4"/>
    <sheet name="Grafico Media e percentili NEET" sheetId="16" r:id="rId5"/>
    <sheet name="odds ratio svantaggio giovani" sheetId="17" r:id="rId6"/>
  </sheets>
  <calcPr calcId="125725"/>
</workbook>
</file>

<file path=xl/calcChain.xml><?xml version="1.0" encoding="utf-8"?>
<calcChain xmlns="http://schemas.openxmlformats.org/spreadsheetml/2006/main">
  <c r="E40" i="16"/>
  <c r="K28"/>
  <c r="J28"/>
  <c r="I28"/>
  <c r="H28"/>
  <c r="K27"/>
  <c r="J27"/>
  <c r="I27"/>
  <c r="H27"/>
  <c r="K26"/>
  <c r="J26"/>
  <c r="I26"/>
  <c r="H26"/>
  <c r="K25"/>
  <c r="J25"/>
  <c r="I25"/>
  <c r="H25"/>
  <c r="K22"/>
  <c r="J22"/>
  <c r="I22"/>
  <c r="H22"/>
  <c r="K21"/>
  <c r="J21"/>
  <c r="I21"/>
  <c r="H21"/>
  <c r="K20"/>
  <c r="J20"/>
  <c r="I20"/>
  <c r="H20"/>
  <c r="K19"/>
  <c r="J19"/>
  <c r="I19"/>
  <c r="H19"/>
</calcChain>
</file>

<file path=xl/sharedStrings.xml><?xml version="1.0" encoding="utf-8"?>
<sst xmlns="http://schemas.openxmlformats.org/spreadsheetml/2006/main" count="128" uniqueCount="36">
  <si>
    <t>Media</t>
  </si>
  <si>
    <t>S.E.</t>
  </si>
  <si>
    <t>Italy</t>
  </si>
  <si>
    <t>Average OCSE-PIAAC</t>
  </si>
  <si>
    <t>Occupati</t>
  </si>
  <si>
    <t>Studenti</t>
  </si>
  <si>
    <t>Lavoro domestico non retribuito</t>
  </si>
  <si>
    <t xml:space="preserve">Punteggio medio per attività di lavoro e studio svolta dagli adulti 16-29 anni sulla scala di competenze di literacy </t>
  </si>
  <si>
    <t>In education and work</t>
  </si>
  <si>
    <t>In education only</t>
  </si>
  <si>
    <t>In work only</t>
  </si>
  <si>
    <t>NEET</t>
  </si>
  <si>
    <t>5° percentile</t>
  </si>
  <si>
    <t>25° percentile</t>
  </si>
  <si>
    <t>75° percentile</t>
  </si>
  <si>
    <t>95° percentile</t>
  </si>
  <si>
    <t xml:space="preserve">Punteggi medi al 5° al 25° al 75° al 95° percentile per attività di lavoro e studio svolta dagli adulti 16-29 anni sulla scala di competenze di literacy </t>
  </si>
  <si>
    <t>Average OCSE</t>
  </si>
  <si>
    <t>Senza lavoro e non in cerca di lavoro</t>
  </si>
  <si>
    <t>Punteggio medio degli adulti 16-65 anni sulla scala di competenze di literacy  per condizione occupazionale autodichiarata</t>
  </si>
  <si>
    <t>Autochiarazione</t>
  </si>
  <si>
    <t>Punteggio</t>
  </si>
  <si>
    <t>Media nazionale</t>
  </si>
  <si>
    <t>Pensionati</t>
  </si>
  <si>
    <t>Altro*</t>
  </si>
  <si>
    <r>
      <t>Confronto Italia/media OCSE fra punteggi medi al 5° al 25° al 75° e al 95° percentile NEET/altre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 xml:space="preserve">condizioni nella fascia di età </t>
    </r>
    <r>
      <rPr>
        <b/>
        <sz val="10"/>
        <color indexed="8"/>
        <rFont val="Times New Roman"/>
        <family val="1"/>
      </rPr>
      <t xml:space="preserve">16-29 </t>
    </r>
    <r>
      <rPr>
        <sz val="10"/>
        <color indexed="8"/>
        <rFont val="Times New Roman"/>
        <family val="1"/>
      </rPr>
      <t xml:space="preserve">sulla scala di competenze di </t>
    </r>
    <r>
      <rPr>
        <i/>
        <sz val="10"/>
        <color indexed="8"/>
        <rFont val="Times New Roman"/>
        <family val="1"/>
      </rPr>
      <t>literacy</t>
    </r>
  </si>
  <si>
    <t>Media categoria</t>
  </si>
  <si>
    <t xml:space="preserve">Probabilità per i giovani italiani 16-24enni di raggiungere il Livello 2 o inferiore nella scala di competenza di literacy in funzione della partecipazione al mondo del lavoro o all’istruzione </t>
  </si>
  <si>
    <t>Odds ratio</t>
  </si>
  <si>
    <t>In education only (reference)</t>
  </si>
  <si>
    <t>Neither in education nor work and has not been in education or training during previous 12 months (NEET)</t>
  </si>
  <si>
    <t>p-value</t>
  </si>
  <si>
    <t>ISFOL - PIAAC, 2013 - Dati</t>
  </si>
  <si>
    <t xml:space="preserve">Fonte dei dati: Elaborazioni Isfol su dati OCSE - PIAAC </t>
  </si>
  <si>
    <t>Licenza d'uso: IODL</t>
  </si>
  <si>
    <t>http://www.dati.gov.it/iodl/2.0/</t>
  </si>
</sst>
</file>

<file path=xl/styles.xml><?xml version="1.0" encoding="utf-8"?>
<styleSheet xmlns="http://schemas.openxmlformats.org/spreadsheetml/2006/main">
  <numFmts count="4">
    <numFmt numFmtId="164" formatCode="\(#0.0\)"/>
    <numFmt numFmtId="165" formatCode="0.0"/>
    <numFmt numFmtId="166" formatCode="\(0.0\)"/>
    <numFmt numFmtId="167" formatCode="0.000"/>
  </numFmts>
  <fonts count="17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b/>
      <sz val="8"/>
      <color theme="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8"/>
      <name val="Verdana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theme="4"/>
      <name val="Arial"/>
      <family val="2"/>
    </font>
    <font>
      <b/>
      <sz val="16"/>
      <color theme="1"/>
      <name val="Calibri"/>
      <family val="2"/>
      <scheme val="minor"/>
    </font>
    <font>
      <u/>
      <sz val="9.8000000000000007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9FF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C6DDDF"/>
      </top>
      <bottom style="thin">
        <color rgb="FFC6DDDF"/>
      </bottom>
      <diagonal/>
    </border>
    <border>
      <left/>
      <right/>
      <top style="thin">
        <color indexed="64"/>
      </top>
      <bottom style="thin">
        <color rgb="FFC6DDDF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Fill="1" applyBorder="1"/>
    <xf numFmtId="3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3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0" fontId="6" fillId="0" borderId="0" xfId="1"/>
    <xf numFmtId="0" fontId="7" fillId="0" borderId="0" xfId="2"/>
    <xf numFmtId="3" fontId="8" fillId="4" borderId="5" xfId="3" applyNumberFormat="1" applyFont="1" applyFill="1" applyBorder="1" applyAlignment="1">
      <alignment horizontal="right" vertical="center"/>
    </xf>
    <xf numFmtId="164" fontId="8" fillId="4" borderId="5" xfId="3" applyNumberFormat="1" applyFont="1" applyFill="1" applyBorder="1" applyAlignment="1">
      <alignment horizontal="right" vertical="center"/>
    </xf>
    <xf numFmtId="0" fontId="7" fillId="0" borderId="0" xfId="3">
      <alignment vertical="center"/>
    </xf>
    <xf numFmtId="0" fontId="1" fillId="0" borderId="1" xfId="3" applyFont="1" applyBorder="1" applyAlignment="1">
      <alignment horizontal="center"/>
    </xf>
    <xf numFmtId="0" fontId="5" fillId="0" borderId="1" xfId="3" applyFont="1" applyBorder="1" applyAlignment="1"/>
    <xf numFmtId="3" fontId="8" fillId="4" borderId="6" xfId="3" applyNumberFormat="1" applyFont="1" applyFill="1" applyBorder="1" applyAlignment="1">
      <alignment horizontal="right" vertical="center"/>
    </xf>
    <xf numFmtId="164" fontId="8" fillId="4" borderId="6" xfId="3" applyNumberFormat="1" applyFont="1" applyFill="1" applyBorder="1" applyAlignment="1">
      <alignment horizontal="right" vertical="center"/>
    </xf>
    <xf numFmtId="3" fontId="8" fillId="5" borderId="5" xfId="3" applyNumberFormat="1" applyFont="1" applyFill="1" applyBorder="1" applyAlignment="1">
      <alignment horizontal="right" vertical="center"/>
    </xf>
    <xf numFmtId="164" fontId="8" fillId="5" borderId="5" xfId="3" applyNumberFormat="1" applyFont="1" applyFill="1" applyBorder="1" applyAlignment="1">
      <alignment horizontal="right" vertical="center"/>
    </xf>
    <xf numFmtId="0" fontId="9" fillId="0" borderId="0" xfId="1" applyFont="1"/>
    <xf numFmtId="0" fontId="8" fillId="4" borderId="5" xfId="3" applyFont="1" applyFill="1" applyBorder="1" applyAlignment="1">
      <alignment horizontal="right" vertical="center"/>
    </xf>
    <xf numFmtId="0" fontId="8" fillId="4" borderId="6" xfId="3" applyFont="1" applyFill="1" applyBorder="1" applyAlignment="1">
      <alignment horizontal="right" vertical="center"/>
    </xf>
    <xf numFmtId="0" fontId="0" fillId="0" borderId="0" xfId="0" applyBorder="1"/>
    <xf numFmtId="0" fontId="0" fillId="0" borderId="7" xfId="0" applyBorder="1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4" fillId="0" borderId="1" xfId="0" applyFont="1" applyBorder="1"/>
    <xf numFmtId="165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7" fontId="5" fillId="0" borderId="1" xfId="0" applyNumberFormat="1" applyFont="1" applyBorder="1"/>
    <xf numFmtId="16" fontId="0" fillId="0" borderId="0" xfId="0" applyNumberFormat="1"/>
    <xf numFmtId="0" fontId="1" fillId="2" borderId="1" xfId="3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5" fillId="0" borderId="0" xfId="0" applyFont="1"/>
    <xf numFmtId="0" fontId="0" fillId="0" borderId="0" xfId="0" applyAlignment="1">
      <alignment vertical="center"/>
    </xf>
    <xf numFmtId="0" fontId="16" fillId="0" borderId="0" xfId="5" applyAlignment="1" applyProtection="1">
      <alignment vertical="center"/>
    </xf>
  </cellXfs>
  <cellStyles count="6">
    <cellStyle name="Collegamento ipertestuale" xfId="5" builtinId="8"/>
    <cellStyle name="Normal 2" xfId="4"/>
    <cellStyle name="Normal_Sheet1 2" xfId="2"/>
    <cellStyle name="Normale" xfId="0" builtinId="0"/>
    <cellStyle name="Normale 2" xfId="1"/>
    <cellStyle name="Normale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lineChart>
        <c:grouping val="standard"/>
        <c:ser>
          <c:idx val="2"/>
          <c:order val="0"/>
          <c:cat>
            <c:strRef>
              <c:f>'Media autodic cond occup'!$A$4:$A$9</c:f>
              <c:strCache>
                <c:ptCount val="6"/>
                <c:pt idx="0">
                  <c:v>Occupati</c:v>
                </c:pt>
                <c:pt idx="1">
                  <c:v>Pensionati</c:v>
                </c:pt>
                <c:pt idx="2">
                  <c:v>Senza lavoro e non in cerca di lavoro</c:v>
                </c:pt>
                <c:pt idx="3">
                  <c:v>Studenti</c:v>
                </c:pt>
                <c:pt idx="4">
                  <c:v>Lavoro domestico non retribuito</c:v>
                </c:pt>
                <c:pt idx="5">
                  <c:v>Altro*</c:v>
                </c:pt>
              </c:strCache>
            </c:strRef>
          </c:cat>
          <c:val>
            <c:numRef>
              <c:f>'Media autodic cond occup'!$B$4:$B$9</c:f>
              <c:numCache>
                <c:formatCode>#,##0</c:formatCode>
                <c:ptCount val="6"/>
                <c:pt idx="0">
                  <c:v>254.90288287201599</c:v>
                </c:pt>
                <c:pt idx="1">
                  <c:v>234.970102142874</c:v>
                </c:pt>
                <c:pt idx="2">
                  <c:v>241.19430405269901</c:v>
                </c:pt>
                <c:pt idx="3">
                  <c:v>272.78775757410602</c:v>
                </c:pt>
                <c:pt idx="4">
                  <c:v>236.34790692097801</c:v>
                </c:pt>
                <c:pt idx="5">
                  <c:v>234.93365419028399</c:v>
                </c:pt>
              </c:numCache>
            </c:numRef>
          </c:val>
        </c:ser>
        <c:ser>
          <c:idx val="0"/>
          <c:order val="1"/>
          <c:tx>
            <c:strRef>
              <c:f>'Media autodic cond occup'!$E$3</c:f>
              <c:strCache>
                <c:ptCount val="1"/>
                <c:pt idx="0">
                  <c:v>Media nazionale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2.0475020475020388E-2"/>
                  <c:y val="-3.132832080200501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SerName val="1"/>
            </c:dLbl>
            <c:showSerName val="1"/>
          </c:dLbls>
          <c:cat>
            <c:strRef>
              <c:f>'Media autodic cond occup'!$A$4:$A$9</c:f>
              <c:strCache>
                <c:ptCount val="6"/>
                <c:pt idx="0">
                  <c:v>Occupati</c:v>
                </c:pt>
                <c:pt idx="1">
                  <c:v>Pensionati</c:v>
                </c:pt>
                <c:pt idx="2">
                  <c:v>Senza lavoro e non in cerca di lavoro</c:v>
                </c:pt>
                <c:pt idx="3">
                  <c:v>Studenti</c:v>
                </c:pt>
                <c:pt idx="4">
                  <c:v>Lavoro domestico non retribuito</c:v>
                </c:pt>
                <c:pt idx="5">
                  <c:v>Altro*</c:v>
                </c:pt>
              </c:strCache>
            </c:strRef>
          </c:cat>
          <c:val>
            <c:numRef>
              <c:f>'Media autodic cond occup'!$E$4:$E$9</c:f>
              <c:numCache>
                <c:formatCode>#,##0</c:formatCode>
                <c:ptCount val="6"/>
                <c:pt idx="0">
                  <c:v>250.482664565661</c:v>
                </c:pt>
                <c:pt idx="1">
                  <c:v>250.482664565661</c:v>
                </c:pt>
                <c:pt idx="2">
                  <c:v>250.482664565661</c:v>
                </c:pt>
                <c:pt idx="3">
                  <c:v>250.482664565661</c:v>
                </c:pt>
                <c:pt idx="4">
                  <c:v>250.482664565661</c:v>
                </c:pt>
                <c:pt idx="5">
                  <c:v>250.482664565661</c:v>
                </c:pt>
              </c:numCache>
            </c:numRef>
          </c:val>
        </c:ser>
        <c:dLbls/>
        <c:marker val="1"/>
        <c:axId val="105918848"/>
        <c:axId val="105921152"/>
      </c:lineChart>
      <c:catAx>
        <c:axId val="105918848"/>
        <c:scaling>
          <c:orientation val="minMax"/>
        </c:scaling>
        <c:axPos val="b"/>
        <c:numFmt formatCode="General" sourceLinked="1"/>
        <c:tickLblPos val="nextTo"/>
        <c:crossAx val="105921152"/>
        <c:crosses val="autoZero"/>
        <c:auto val="1"/>
        <c:lblAlgn val="ctr"/>
        <c:lblOffset val="100"/>
      </c:catAx>
      <c:valAx>
        <c:axId val="105921152"/>
        <c:scaling>
          <c:orientation val="minMax"/>
          <c:min val="175"/>
        </c:scaling>
        <c:axPos val="l"/>
        <c:majorGridlines/>
        <c:numFmt formatCode="#,##0" sourceLinked="1"/>
        <c:tickLblPos val="nextTo"/>
        <c:crossAx val="105918848"/>
        <c:crosses val="autoZero"/>
        <c:crossBetween val="between"/>
        <c:majorUnit val="25"/>
      </c:valAx>
    </c:plotArea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6.4654828944504E-2"/>
          <c:y val="7.517863838448767E-2"/>
          <c:w val="0.87069034211099272"/>
          <c:h val="0.69355187744389213"/>
        </c:manualLayout>
      </c:layout>
      <c:barChart>
        <c:barDir val="col"/>
        <c:grouping val="stacked"/>
        <c:ser>
          <c:idx val="0"/>
          <c:order val="0"/>
          <c:tx>
            <c:strRef>
              <c:f>'Grafico Media e percentili NEET'!$G$18</c:f>
              <c:strCache>
                <c:ptCount val="1"/>
                <c:pt idx="0">
                  <c:v>5° percentile</c:v>
                </c:pt>
              </c:strCache>
            </c:strRef>
          </c:tx>
          <c:spPr>
            <a:noFill/>
            <a:ln>
              <a:noFill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6.3063063063063071E-2"/>
                  <c:y val="-5.534793609154306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ctr"/>
              <c:showSerNam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showSerName val="1"/>
          </c:dLbls>
          <c:cat>
            <c:strRef>
              <c:f>'Grafico Media e percentili NEET'!$F$19:$F$28</c:f>
              <c:strCache>
                <c:ptCount val="10"/>
                <c:pt idx="0">
                  <c:v>In education and work</c:v>
                </c:pt>
                <c:pt idx="1">
                  <c:v>In education only</c:v>
                </c:pt>
                <c:pt idx="2">
                  <c:v>In work only</c:v>
                </c:pt>
                <c:pt idx="3">
                  <c:v>NEET</c:v>
                </c:pt>
                <c:pt idx="6">
                  <c:v>In education and work</c:v>
                </c:pt>
                <c:pt idx="7">
                  <c:v>In education only</c:v>
                </c:pt>
                <c:pt idx="8">
                  <c:v>In work only</c:v>
                </c:pt>
                <c:pt idx="9">
                  <c:v>NEET</c:v>
                </c:pt>
              </c:strCache>
            </c:strRef>
          </c:cat>
          <c:val>
            <c:numRef>
              <c:f>'Grafico Media e percentili NEET'!$G$19:$G$28</c:f>
              <c:numCache>
                <c:formatCode>General</c:formatCode>
                <c:ptCount val="10"/>
                <c:pt idx="0">
                  <c:v>223</c:v>
                </c:pt>
                <c:pt idx="1">
                  <c:v>205</c:v>
                </c:pt>
                <c:pt idx="2">
                  <c:v>164</c:v>
                </c:pt>
                <c:pt idx="3">
                  <c:v>184</c:v>
                </c:pt>
                <c:pt idx="6">
                  <c:v>221</c:v>
                </c:pt>
                <c:pt idx="7">
                  <c:v>214</c:v>
                </c:pt>
                <c:pt idx="8">
                  <c:v>205</c:v>
                </c:pt>
                <c:pt idx="9">
                  <c:v>174</c:v>
                </c:pt>
              </c:numCache>
            </c:numRef>
          </c:val>
        </c:ser>
        <c:ser>
          <c:idx val="1"/>
          <c:order val="1"/>
          <c:tx>
            <c:strRef>
              <c:f>'Grafico Media e percentili NEET'!$H$18</c:f>
              <c:strCache>
                <c:ptCount val="1"/>
                <c:pt idx="0">
                  <c:v>25° percentile</c:v>
                </c:pt>
              </c:strCache>
            </c:strRef>
          </c:tx>
          <c:spPr>
            <a:solidFill>
              <a:schemeClr val="accent2"/>
            </a:solidFill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6"/>
              <c:layout>
                <c:manualLayout>
                  <c:x val="-0.16816816816816821"/>
                  <c:y val="7.4433431295523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ctr"/>
              <c:showSerNam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Pos val="ctr"/>
            <c:showSerName val="1"/>
          </c:dLbls>
          <c:cat>
            <c:strRef>
              <c:f>'Grafico Media e percentili NEET'!$F$19:$F$28</c:f>
              <c:strCache>
                <c:ptCount val="10"/>
                <c:pt idx="0">
                  <c:v>In education and work</c:v>
                </c:pt>
                <c:pt idx="1">
                  <c:v>In education only</c:v>
                </c:pt>
                <c:pt idx="2">
                  <c:v>In work only</c:v>
                </c:pt>
                <c:pt idx="3">
                  <c:v>NEET</c:v>
                </c:pt>
                <c:pt idx="6">
                  <c:v>In education and work</c:v>
                </c:pt>
                <c:pt idx="7">
                  <c:v>In education only</c:v>
                </c:pt>
                <c:pt idx="8">
                  <c:v>In work only</c:v>
                </c:pt>
                <c:pt idx="9">
                  <c:v>NEET</c:v>
                </c:pt>
              </c:strCache>
            </c:strRef>
          </c:cat>
          <c:val>
            <c:numRef>
              <c:f>'Grafico Media e percentili NEET'!$H$19:$H$28</c:f>
              <c:numCache>
                <c:formatCode>General</c:formatCode>
                <c:ptCount val="10"/>
                <c:pt idx="0">
                  <c:v>31</c:v>
                </c:pt>
                <c:pt idx="1">
                  <c:v>42</c:v>
                </c:pt>
                <c:pt idx="2">
                  <c:v>55</c:v>
                </c:pt>
                <c:pt idx="3">
                  <c:v>36</c:v>
                </c:pt>
                <c:pt idx="6">
                  <c:v>46</c:v>
                </c:pt>
                <c:pt idx="7">
                  <c:v>46</c:v>
                </c:pt>
                <c:pt idx="8">
                  <c:v>51</c:v>
                </c:pt>
                <c:pt idx="9">
                  <c:v>55</c:v>
                </c:pt>
              </c:numCache>
            </c:numRef>
          </c:val>
        </c:ser>
        <c:ser>
          <c:idx val="2"/>
          <c:order val="2"/>
          <c:tx>
            <c:strRef>
              <c:f>'Grafico Media e percentili NEET'!$I$18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cat>
            <c:strRef>
              <c:f>'Grafico Media e percentili NEET'!$F$19:$F$28</c:f>
              <c:strCache>
                <c:ptCount val="10"/>
                <c:pt idx="0">
                  <c:v>In education and work</c:v>
                </c:pt>
                <c:pt idx="1">
                  <c:v>In education only</c:v>
                </c:pt>
                <c:pt idx="2">
                  <c:v>In work only</c:v>
                </c:pt>
                <c:pt idx="3">
                  <c:v>NEET</c:v>
                </c:pt>
                <c:pt idx="6">
                  <c:v>In education and work</c:v>
                </c:pt>
                <c:pt idx="7">
                  <c:v>In education only</c:v>
                </c:pt>
                <c:pt idx="8">
                  <c:v>In work only</c:v>
                </c:pt>
                <c:pt idx="9">
                  <c:v>NEET</c:v>
                </c:pt>
              </c:strCache>
            </c:strRef>
          </c:cat>
          <c:val>
            <c:numRef>
              <c:f>'Grafico Media e percentili NEET'!$I$19:$I$28</c:f>
              <c:numCache>
                <c:formatCode>General</c:formatCode>
                <c:ptCount val="10"/>
                <c:pt idx="0">
                  <c:v>25</c:v>
                </c:pt>
                <c:pt idx="1">
                  <c:v>28</c:v>
                </c:pt>
                <c:pt idx="2">
                  <c:v>39</c:v>
                </c:pt>
                <c:pt idx="3">
                  <c:v>23</c:v>
                </c:pt>
                <c:pt idx="6">
                  <c:v>26</c:v>
                </c:pt>
                <c:pt idx="7">
                  <c:v>28</c:v>
                </c:pt>
                <c:pt idx="8">
                  <c:v>29</c:v>
                </c:pt>
                <c:pt idx="9">
                  <c:v>31</c:v>
                </c:pt>
              </c:numCache>
            </c:numRef>
          </c:val>
        </c:ser>
        <c:ser>
          <c:idx val="3"/>
          <c:order val="3"/>
          <c:tx>
            <c:strRef>
              <c:f>'Grafico Media e percentili NEET'!$J$18</c:f>
              <c:strCache>
                <c:ptCount val="1"/>
                <c:pt idx="0">
                  <c:v>75° percentile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6.4564564564564567E-2"/>
                  <c:y val="-3.43538913671646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ctr"/>
              <c:showSerNam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showSerName val="1"/>
          </c:dLbls>
          <c:cat>
            <c:strRef>
              <c:f>'Grafico Media e percentili NEET'!$F$19:$F$28</c:f>
              <c:strCache>
                <c:ptCount val="10"/>
                <c:pt idx="0">
                  <c:v>In education and work</c:v>
                </c:pt>
                <c:pt idx="1">
                  <c:v>In education only</c:v>
                </c:pt>
                <c:pt idx="2">
                  <c:v>In work only</c:v>
                </c:pt>
                <c:pt idx="3">
                  <c:v>NEET</c:v>
                </c:pt>
                <c:pt idx="6">
                  <c:v>In education and work</c:v>
                </c:pt>
                <c:pt idx="7">
                  <c:v>In education only</c:v>
                </c:pt>
                <c:pt idx="8">
                  <c:v>In work only</c:v>
                </c:pt>
                <c:pt idx="9">
                  <c:v>NEET</c:v>
                </c:pt>
              </c:strCache>
            </c:strRef>
          </c:cat>
          <c:val>
            <c:numRef>
              <c:f>'Grafico Media e percentili NEET'!$J$19:$J$28</c:f>
              <c:numCache>
                <c:formatCode>General</c:formatCode>
                <c:ptCount val="10"/>
                <c:pt idx="0">
                  <c:v>22</c:v>
                </c:pt>
                <c:pt idx="1">
                  <c:v>23</c:v>
                </c:pt>
                <c:pt idx="2">
                  <c:v>35</c:v>
                </c:pt>
                <c:pt idx="3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26</c:v>
                </c:pt>
                <c:pt idx="9">
                  <c:v>27</c:v>
                </c:pt>
              </c:numCache>
            </c:numRef>
          </c:val>
        </c:ser>
        <c:ser>
          <c:idx val="4"/>
          <c:order val="4"/>
          <c:tx>
            <c:strRef>
              <c:f>'Grafico Media e percentili NEET'!$K$18</c:f>
              <c:strCache>
                <c:ptCount val="1"/>
                <c:pt idx="0">
                  <c:v>95° percentile</c:v>
                </c:pt>
              </c:strCache>
            </c:strRef>
          </c:tx>
          <c:spPr>
            <a:solidFill>
              <a:schemeClr val="accent2"/>
            </a:solidFill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6.9069069069069067E-2"/>
                  <c:y val="-4.007953992835876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ctr"/>
              <c:showSerNam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showSerName val="1"/>
          </c:dLbls>
          <c:cat>
            <c:strRef>
              <c:f>'Grafico Media e percentili NEET'!$F$19:$F$28</c:f>
              <c:strCache>
                <c:ptCount val="10"/>
                <c:pt idx="0">
                  <c:v>In education and work</c:v>
                </c:pt>
                <c:pt idx="1">
                  <c:v>In education only</c:v>
                </c:pt>
                <c:pt idx="2">
                  <c:v>In work only</c:v>
                </c:pt>
                <c:pt idx="3">
                  <c:v>NEET</c:v>
                </c:pt>
                <c:pt idx="6">
                  <c:v>In education and work</c:v>
                </c:pt>
                <c:pt idx="7">
                  <c:v>In education only</c:v>
                </c:pt>
                <c:pt idx="8">
                  <c:v>In work only</c:v>
                </c:pt>
                <c:pt idx="9">
                  <c:v>NEET</c:v>
                </c:pt>
              </c:strCache>
            </c:strRef>
          </c:cat>
          <c:val>
            <c:numRef>
              <c:f>'Grafico Media e percentili NEET'!$K$19:$K$28</c:f>
              <c:numCache>
                <c:formatCode>General</c:formatCode>
                <c:ptCount val="10"/>
                <c:pt idx="0">
                  <c:v>38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6">
                  <c:v>37</c:v>
                </c:pt>
                <c:pt idx="7">
                  <c:v>34</c:v>
                </c:pt>
                <c:pt idx="8">
                  <c:v>35</c:v>
                </c:pt>
                <c:pt idx="9">
                  <c:v>35</c:v>
                </c:pt>
              </c:numCache>
            </c:numRef>
          </c:val>
        </c:ser>
        <c:dLbls/>
        <c:overlap val="100"/>
        <c:axId val="105689856"/>
        <c:axId val="105691392"/>
      </c:barChart>
      <c:lineChart>
        <c:grouping val="standard"/>
        <c:ser>
          <c:idx val="6"/>
          <c:order val="5"/>
          <c:tx>
            <c:strRef>
              <c:f>'Grafico Media e percentili NEET'!$M$18</c:f>
              <c:strCache>
                <c:ptCount val="1"/>
                <c:pt idx="0">
                  <c:v>Media categoria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'Grafico Media e percentili NEET'!$E$19:$F$31</c:f>
              <c:multiLvlStrCache>
                <c:ptCount val="10"/>
                <c:lvl>
                  <c:pt idx="0">
                    <c:v>In education and work</c:v>
                  </c:pt>
                  <c:pt idx="1">
                    <c:v>In education only</c:v>
                  </c:pt>
                  <c:pt idx="2">
                    <c:v>In work only</c:v>
                  </c:pt>
                  <c:pt idx="3">
                    <c:v>NEET</c:v>
                  </c:pt>
                  <c:pt idx="6">
                    <c:v>In education and work</c:v>
                  </c:pt>
                  <c:pt idx="7">
                    <c:v>In education only</c:v>
                  </c:pt>
                  <c:pt idx="8">
                    <c:v>In work only</c:v>
                  </c:pt>
                  <c:pt idx="9">
                    <c:v>NEET</c:v>
                  </c:pt>
                </c:lvl>
                <c:lvl>
                  <c:pt idx="0">
                    <c:v>Italy</c:v>
                  </c:pt>
                  <c:pt idx="6">
                    <c:v>Average OCSE</c:v>
                  </c:pt>
                </c:lvl>
              </c:multiLvlStrCache>
            </c:multiLvlStrRef>
          </c:cat>
          <c:val>
            <c:numRef>
              <c:f>'Grafico Media e percentili NEET'!$M$19:$M$28</c:f>
              <c:numCache>
                <c:formatCode>General</c:formatCode>
                <c:ptCount val="10"/>
                <c:pt idx="0">
                  <c:v>279</c:v>
                </c:pt>
                <c:pt idx="1">
                  <c:v>272</c:v>
                </c:pt>
                <c:pt idx="2">
                  <c:v>253</c:v>
                </c:pt>
                <c:pt idx="3">
                  <c:v>242</c:v>
                </c:pt>
                <c:pt idx="6">
                  <c:v>291</c:v>
                </c:pt>
                <c:pt idx="7">
                  <c:v>285</c:v>
                </c:pt>
                <c:pt idx="8">
                  <c:v>281</c:v>
                </c:pt>
                <c:pt idx="9">
                  <c:v>256</c:v>
                </c:pt>
              </c:numCache>
            </c:numRef>
          </c:val>
        </c:ser>
        <c:ser>
          <c:idx val="7"/>
          <c:order val="6"/>
          <c:tx>
            <c:strRef>
              <c:f>'Grafico Media e percentili NEET'!$N$18</c:f>
              <c:strCache>
                <c:ptCount val="1"/>
                <c:pt idx="0">
                  <c:v>Media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3.0030030030030034E-3"/>
                  <c:y val="-3.8043252841634882E-3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C00000"/>
                        </a:solidFill>
                      </a:defRPr>
                    </a:pPr>
                    <a:r>
                      <a:rPr lang="en-US">
                        <a:solidFill>
                          <a:srgbClr val="C00000"/>
                        </a:solidFill>
                      </a:rPr>
                      <a:t>Media Italia</a:t>
                    </a:r>
                  </a:p>
                </c:rich>
              </c:tx>
              <c:spPr/>
              <c:dLblPos val="r"/>
            </c:dLbl>
            <c:dLbl>
              <c:idx val="6"/>
              <c:layout>
                <c:manualLayout>
                  <c:x val="-0.13063063063063063"/>
                  <c:y val="-1.5272603988898554E-2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C00000"/>
                        </a:solidFill>
                      </a:defRPr>
                    </a:pPr>
                    <a:r>
                      <a:rPr lang="en-US">
                        <a:solidFill>
                          <a:srgbClr val="C00000"/>
                        </a:solidFill>
                      </a:rPr>
                      <a:t>Media OCSE-PIAAC</a:t>
                    </a:r>
                  </a:p>
                </c:rich>
              </c:tx>
              <c:spPr/>
              <c:dLblPos val="r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showSerName val="1"/>
          </c:dLbls>
          <c:cat>
            <c:multiLvlStrRef>
              <c:f>'Grafico Media e percentili NEET'!$E$19:$F$31</c:f>
              <c:multiLvlStrCache>
                <c:ptCount val="10"/>
                <c:lvl>
                  <c:pt idx="0">
                    <c:v>In education and work</c:v>
                  </c:pt>
                  <c:pt idx="1">
                    <c:v>In education only</c:v>
                  </c:pt>
                  <c:pt idx="2">
                    <c:v>In work only</c:v>
                  </c:pt>
                  <c:pt idx="3">
                    <c:v>NEET</c:v>
                  </c:pt>
                  <c:pt idx="6">
                    <c:v>In education and work</c:v>
                  </c:pt>
                  <c:pt idx="7">
                    <c:v>In education only</c:v>
                  </c:pt>
                  <c:pt idx="8">
                    <c:v>In work only</c:v>
                  </c:pt>
                  <c:pt idx="9">
                    <c:v>NEET</c:v>
                  </c:pt>
                </c:lvl>
                <c:lvl>
                  <c:pt idx="0">
                    <c:v>Italy</c:v>
                  </c:pt>
                  <c:pt idx="6">
                    <c:v>Average OCSE</c:v>
                  </c:pt>
                </c:lvl>
              </c:multiLvlStrCache>
            </c:multiLvlStrRef>
          </c:cat>
          <c:val>
            <c:numRef>
              <c:f>'Grafico Media e percentili NEET'!$N$19:$N$29</c:f>
              <c:numCache>
                <c:formatCode>General</c:formatCode>
                <c:ptCount val="11"/>
                <c:pt idx="0">
                  <c:v>251</c:v>
                </c:pt>
                <c:pt idx="1">
                  <c:v>251</c:v>
                </c:pt>
                <c:pt idx="2">
                  <c:v>251</c:v>
                </c:pt>
                <c:pt idx="3">
                  <c:v>251</c:v>
                </c:pt>
                <c:pt idx="4">
                  <c:v>251</c:v>
                </c:pt>
                <c:pt idx="6">
                  <c:v>273</c:v>
                </c:pt>
                <c:pt idx="7">
                  <c:v>273</c:v>
                </c:pt>
                <c:pt idx="8">
                  <c:v>273</c:v>
                </c:pt>
                <c:pt idx="9">
                  <c:v>273</c:v>
                </c:pt>
              </c:numCache>
            </c:numRef>
          </c:val>
        </c:ser>
        <c:dLbls/>
        <c:marker val="1"/>
        <c:axId val="105689856"/>
        <c:axId val="105691392"/>
      </c:lineChart>
      <c:catAx>
        <c:axId val="10568985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it-IT"/>
          </a:p>
        </c:txPr>
        <c:crossAx val="105691392"/>
        <c:crosses val="autoZero"/>
        <c:auto val="1"/>
        <c:lblAlgn val="ctr"/>
        <c:lblOffset val="100"/>
      </c:catAx>
      <c:valAx>
        <c:axId val="105691392"/>
        <c:scaling>
          <c:orientation val="minMax"/>
          <c:max val="375"/>
          <c:min val="150"/>
        </c:scaling>
        <c:axPos val="l"/>
        <c:majorGridlines/>
        <c:numFmt formatCode="General" sourceLinked="1"/>
        <c:tickLblPos val="nextTo"/>
        <c:crossAx val="105689856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6.4406779661016961E-2"/>
          <c:y val="0.11808974358974357"/>
          <c:w val="0.87064692655485654"/>
          <c:h val="0.65713458994708984"/>
        </c:manualLayout>
      </c:layout>
      <c:lineChart>
        <c:grouping val="standard"/>
        <c:ser>
          <c:idx val="0"/>
          <c:order val="0"/>
          <c:spPr>
            <a:ln>
              <a:prstDash val="sysDot"/>
            </a:ln>
          </c:spPr>
          <c:marker>
            <c:symbol val="none"/>
          </c:marker>
          <c:cat>
            <c:strRef>
              <c:f>'odds ratio svantaggio giovani'!$C$12:$C$15</c:f>
              <c:strCache>
                <c:ptCount val="4"/>
                <c:pt idx="0">
                  <c:v>In education only</c:v>
                </c:pt>
                <c:pt idx="1">
                  <c:v>In education and work</c:v>
                </c:pt>
                <c:pt idx="2">
                  <c:v>In work only</c:v>
                </c:pt>
                <c:pt idx="3">
                  <c:v>NEET</c:v>
                </c:pt>
              </c:strCache>
            </c:strRef>
          </c:cat>
          <c:val>
            <c:numRef>
              <c:f>('odds ratio svantaggio giovani'!$B$6,'odds ratio svantaggio giovani'!$D$6,'odds ratio svantaggio giovani'!$F$6,'odds ratio svantaggio giovani'!$H$6)</c:f>
              <c:numCache>
                <c:formatCode>0.0</c:formatCode>
                <c:ptCount val="4"/>
                <c:pt idx="0">
                  <c:v>1</c:v>
                </c:pt>
                <c:pt idx="1">
                  <c:v>1.4480251340175201</c:v>
                </c:pt>
                <c:pt idx="2">
                  <c:v>2.3225658234327899</c:v>
                </c:pt>
                <c:pt idx="3">
                  <c:v>5.16432667916997</c:v>
                </c:pt>
              </c:numCache>
            </c:numRef>
          </c:val>
        </c:ser>
        <c:dLbls/>
        <c:marker val="1"/>
        <c:axId val="105728640"/>
        <c:axId val="105806080"/>
      </c:lineChart>
      <c:catAx>
        <c:axId val="1057286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5806080"/>
        <c:crosses val="autoZero"/>
        <c:auto val="1"/>
        <c:lblAlgn val="ctr"/>
        <c:lblOffset val="100"/>
      </c:catAx>
      <c:valAx>
        <c:axId val="105806080"/>
        <c:scaling>
          <c:orientation val="minMax"/>
          <c:max val="7"/>
          <c:min val="0"/>
        </c:scaling>
        <c:axPos val="l"/>
        <c:majorGridlines/>
        <c:numFmt formatCode="#,##0" sourceLinked="0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5728640"/>
        <c:crosses val="autoZero"/>
        <c:crossBetween val="between"/>
        <c:majorUnit val="1"/>
      </c:valAx>
    </c:plotArea>
    <c:plotVisOnly val="1"/>
    <c:dispBlanksAs val="gap"/>
  </c:chart>
  <c:spPr>
    <a:solidFill>
      <a:sysClr val="window" lastClr="FFFFFF"/>
    </a:solidFill>
    <a:ln w="9525">
      <a:solidFill>
        <a:schemeClr val="tx1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133350</xdr:rowOff>
    </xdr:from>
    <xdr:to>
      <xdr:col>14</xdr:col>
      <xdr:colOff>552450</xdr:colOff>
      <xdr:row>43</xdr:row>
      <xdr:rowOff>142875</xdr:rowOff>
    </xdr:to>
    <xdr:grpSp>
      <xdr:nvGrpSpPr>
        <xdr:cNvPr id="12" name="Gruppo 11"/>
        <xdr:cNvGrpSpPr/>
      </xdr:nvGrpSpPr>
      <xdr:grpSpPr>
        <a:xfrm>
          <a:off x="628650" y="466725"/>
          <a:ext cx="8458200" cy="6657975"/>
          <a:chOff x="485775" y="476250"/>
          <a:chExt cx="8458200" cy="6657975"/>
        </a:xfrm>
      </xdr:grpSpPr>
      <xdr:grpSp>
        <xdr:nvGrpSpPr>
          <xdr:cNvPr id="3" name="Gruppo 1"/>
          <xdr:cNvGrpSpPr>
            <a:grpSpLocks/>
          </xdr:cNvGrpSpPr>
        </xdr:nvGrpSpPr>
        <xdr:grpSpPr bwMode="auto">
          <a:xfrm>
            <a:off x="485775" y="476250"/>
            <a:ext cx="8458200" cy="6657975"/>
            <a:chOff x="0" y="847724"/>
            <a:chExt cx="7334250" cy="5076826"/>
          </a:xfrm>
        </xdr:grpSpPr>
        <xdr:graphicFrame macro="">
          <xdr:nvGraphicFramePr>
            <xdr:cNvPr id="5" name="Chart 2"/>
            <xdr:cNvGraphicFramePr>
              <a:graphicFrameLocks/>
            </xdr:cNvGraphicFramePr>
          </xdr:nvGraphicFramePr>
          <xdr:xfrm>
            <a:off x="0" y="847724"/>
            <a:ext cx="7334250" cy="507682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Rettangolo 5"/>
            <xdr:cNvSpPr/>
          </xdr:nvSpPr>
          <xdr:spPr bwMode="auto">
            <a:xfrm>
              <a:off x="6285320" y="3564080"/>
              <a:ext cx="801151" cy="769876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it-IT" sz="900">
                  <a:solidFill>
                    <a:sysClr val="windowText" lastClr="000000"/>
                  </a:solidFill>
                </a:rPr>
                <a:t>Level 1</a:t>
              </a:r>
            </a:p>
          </xdr:txBody>
        </xdr:sp>
        <xdr:sp macro="" textlink="">
          <xdr:nvSpPr>
            <xdr:cNvPr id="7" name="Rettangolo 6"/>
            <xdr:cNvSpPr/>
          </xdr:nvSpPr>
          <xdr:spPr bwMode="auto">
            <a:xfrm>
              <a:off x="6285320" y="2801467"/>
              <a:ext cx="801151" cy="762613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it-IT" sz="900">
                  <a:solidFill>
                    <a:sysClr val="windowText" lastClr="000000"/>
                  </a:solidFill>
                </a:rPr>
                <a:t>Level 2</a:t>
              </a:r>
            </a:p>
          </xdr:txBody>
        </xdr:sp>
        <xdr:sp macro="" textlink="">
          <xdr:nvSpPr>
            <xdr:cNvPr id="8" name="Rettangolo 7"/>
            <xdr:cNvSpPr/>
          </xdr:nvSpPr>
          <xdr:spPr bwMode="auto">
            <a:xfrm>
              <a:off x="6285320" y="2024327"/>
              <a:ext cx="801151" cy="755350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it-IT" sz="900">
                  <a:solidFill>
                    <a:sysClr val="windowText" lastClr="000000"/>
                  </a:solidFill>
                </a:rPr>
                <a:t>Level 3</a:t>
              </a:r>
            </a:p>
          </xdr:txBody>
        </xdr:sp>
        <xdr:sp macro="" textlink="">
          <xdr:nvSpPr>
            <xdr:cNvPr id="9" name="Rettangolo 8"/>
            <xdr:cNvSpPr/>
          </xdr:nvSpPr>
          <xdr:spPr bwMode="auto">
            <a:xfrm>
              <a:off x="6285320" y="1225399"/>
              <a:ext cx="801151" cy="777139"/>
            </a:xfrm>
            <a:prstGeom prst="rect">
              <a:avLst/>
            </a:prstGeom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it-IT" sz="900">
                  <a:solidFill>
                    <a:sysClr val="windowText" lastClr="000000"/>
                  </a:solidFill>
                </a:rPr>
                <a:t>Level  4</a:t>
              </a:r>
            </a:p>
          </xdr:txBody>
        </xdr:sp>
      </xdr:grpSp>
      <xdr:sp macro="" textlink="">
        <xdr:nvSpPr>
          <xdr:cNvPr id="4" name="Rettangolo 3"/>
          <xdr:cNvSpPr/>
        </xdr:nvSpPr>
        <xdr:spPr bwMode="auto">
          <a:xfrm>
            <a:off x="7734299" y="5057775"/>
            <a:ext cx="942975" cy="537783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bg1">
                <a:lumMod val="9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it-IT" sz="900"/>
              <a:t>Bel. Lev.</a:t>
            </a:r>
            <a:r>
              <a:rPr lang="it-IT" sz="900" baseline="0"/>
              <a:t> </a:t>
            </a:r>
            <a:r>
              <a:rPr lang="it-IT" sz="900"/>
              <a:t>1</a:t>
            </a:r>
          </a:p>
        </xdr:txBody>
      </xdr:sp>
      <xdr:sp macro="" textlink="">
        <xdr:nvSpPr>
          <xdr:cNvPr id="10" name="CasellaDiTesto 9"/>
          <xdr:cNvSpPr txBox="1"/>
        </xdr:nvSpPr>
        <xdr:spPr>
          <a:xfrm>
            <a:off x="1847850" y="5334000"/>
            <a:ext cx="1009650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it-IT" sz="1100"/>
              <a:t>Italy</a:t>
            </a:r>
          </a:p>
        </xdr:txBody>
      </xdr:sp>
      <xdr:sp macro="" textlink="">
        <xdr:nvSpPr>
          <xdr:cNvPr id="11" name="CasellaDiTesto 10"/>
          <xdr:cNvSpPr txBox="1"/>
        </xdr:nvSpPr>
        <xdr:spPr>
          <a:xfrm>
            <a:off x="5534024" y="5343525"/>
            <a:ext cx="1562101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t-IT" sz="1100"/>
              <a:t>Media</a:t>
            </a:r>
            <a:r>
              <a:rPr lang="it-IT" sz="1100" baseline="0"/>
              <a:t>  OCSE-PIAAC</a:t>
            </a:r>
            <a:endParaRPr lang="it-IT" sz="1100"/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0.00338</cdr:x>
      <cdr:y>0.00367</cdr:y>
    </cdr:from>
    <cdr:to>
      <cdr:x>0.13953</cdr:x>
      <cdr:y>0.06745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8575" y="24431"/>
          <a:ext cx="1151584" cy="424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Punteggio Literacy</a:t>
          </a:r>
        </a:p>
      </cdr:txBody>
    </cdr:sp>
  </cdr:relSizeAnchor>
  <cdr:relSizeAnchor xmlns:cdr="http://schemas.openxmlformats.org/drawingml/2006/chartDrawing">
    <cdr:from>
      <cdr:x>0.84133</cdr:x>
      <cdr:y>0.00445</cdr:y>
    </cdr:from>
    <cdr:to>
      <cdr:x>0.97748</cdr:x>
      <cdr:y>0.06823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116116" y="29599"/>
          <a:ext cx="1151584" cy="424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Livelli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</xdr:colOff>
      <xdr:row>8</xdr:row>
      <xdr:rowOff>157162</xdr:rowOff>
    </xdr:from>
    <xdr:to>
      <xdr:col>8</xdr:col>
      <xdr:colOff>1885950</xdr:colOff>
      <xdr:row>29</xdr:row>
      <xdr:rowOff>76200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0.01462</cdr:x>
      <cdr:y>0.02375</cdr:y>
    </cdr:from>
    <cdr:to>
      <cdr:x>0.10341</cdr:x>
      <cdr:y>0.09538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4691" y="133462"/>
          <a:ext cx="817810" cy="402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Calibri"/>
            </a:rPr>
            <a:t>Odds ratio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ati.gov.it/iodl/2.0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B11" sqref="B11"/>
    </sheetView>
  </sheetViews>
  <sheetFormatPr defaultRowHeight="15"/>
  <cols>
    <col min="1" max="1" width="23.28515625" customWidth="1"/>
  </cols>
  <sheetData>
    <row r="1" spans="1:3" ht="21">
      <c r="A1" s="44" t="s">
        <v>32</v>
      </c>
    </row>
    <row r="4" spans="1:3">
      <c r="A4" t="s">
        <v>33</v>
      </c>
    </row>
    <row r="6" spans="1:3">
      <c r="A6" s="45" t="s">
        <v>34</v>
      </c>
      <c r="B6" s="46" t="s">
        <v>35</v>
      </c>
      <c r="C6" s="45"/>
    </row>
  </sheetData>
  <hyperlinks>
    <hyperlink ref="B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C34" sqref="C34"/>
    </sheetView>
  </sheetViews>
  <sheetFormatPr defaultRowHeight="12.75"/>
  <cols>
    <col min="1" max="1" width="31.85546875" style="13" bestFit="1" customWidth="1"/>
    <col min="2" max="2" width="9.140625" style="13"/>
    <col min="3" max="3" width="10.7109375" style="13" customWidth="1"/>
    <col min="4" max="4" width="9.140625" style="13"/>
    <col min="5" max="5" width="14" style="13" customWidth="1"/>
    <col min="6" max="6" width="31.7109375" style="13" customWidth="1"/>
    <col min="7" max="256" width="9.140625" style="13"/>
    <col min="257" max="257" width="31.85546875" style="13" bestFit="1" customWidth="1"/>
    <col min="258" max="258" width="9.140625" style="13"/>
    <col min="259" max="259" width="10.7109375" style="13" customWidth="1"/>
    <col min="260" max="260" width="9.140625" style="13"/>
    <col min="261" max="261" width="14" style="13" customWidth="1"/>
    <col min="262" max="262" width="31.7109375" style="13" customWidth="1"/>
    <col min="263" max="512" width="9.140625" style="13"/>
    <col min="513" max="513" width="31.85546875" style="13" bestFit="1" customWidth="1"/>
    <col min="514" max="514" width="9.140625" style="13"/>
    <col min="515" max="515" width="10.7109375" style="13" customWidth="1"/>
    <col min="516" max="516" width="9.140625" style="13"/>
    <col min="517" max="517" width="14" style="13" customWidth="1"/>
    <col min="518" max="518" width="31.7109375" style="13" customWidth="1"/>
    <col min="519" max="768" width="9.140625" style="13"/>
    <col min="769" max="769" width="31.85546875" style="13" bestFit="1" customWidth="1"/>
    <col min="770" max="770" width="9.140625" style="13"/>
    <col min="771" max="771" width="10.7109375" style="13" customWidth="1"/>
    <col min="772" max="772" width="9.140625" style="13"/>
    <col min="773" max="773" width="14" style="13" customWidth="1"/>
    <col min="774" max="774" width="31.7109375" style="13" customWidth="1"/>
    <col min="775" max="1024" width="9.140625" style="13"/>
    <col min="1025" max="1025" width="31.85546875" style="13" bestFit="1" customWidth="1"/>
    <col min="1026" max="1026" width="9.140625" style="13"/>
    <col min="1027" max="1027" width="10.7109375" style="13" customWidth="1"/>
    <col min="1028" max="1028" width="9.140625" style="13"/>
    <col min="1029" max="1029" width="14" style="13" customWidth="1"/>
    <col min="1030" max="1030" width="31.7109375" style="13" customWidth="1"/>
    <col min="1031" max="1280" width="9.140625" style="13"/>
    <col min="1281" max="1281" width="31.85546875" style="13" bestFit="1" customWidth="1"/>
    <col min="1282" max="1282" width="9.140625" style="13"/>
    <col min="1283" max="1283" width="10.7109375" style="13" customWidth="1"/>
    <col min="1284" max="1284" width="9.140625" style="13"/>
    <col min="1285" max="1285" width="14" style="13" customWidth="1"/>
    <col min="1286" max="1286" width="31.7109375" style="13" customWidth="1"/>
    <col min="1287" max="1536" width="9.140625" style="13"/>
    <col min="1537" max="1537" width="31.85546875" style="13" bestFit="1" customWidth="1"/>
    <col min="1538" max="1538" width="9.140625" style="13"/>
    <col min="1539" max="1539" width="10.7109375" style="13" customWidth="1"/>
    <col min="1540" max="1540" width="9.140625" style="13"/>
    <col min="1541" max="1541" width="14" style="13" customWidth="1"/>
    <col min="1542" max="1542" width="31.7109375" style="13" customWidth="1"/>
    <col min="1543" max="1792" width="9.140625" style="13"/>
    <col min="1793" max="1793" width="31.85546875" style="13" bestFit="1" customWidth="1"/>
    <col min="1794" max="1794" width="9.140625" style="13"/>
    <col min="1795" max="1795" width="10.7109375" style="13" customWidth="1"/>
    <col min="1796" max="1796" width="9.140625" style="13"/>
    <col min="1797" max="1797" width="14" style="13" customWidth="1"/>
    <col min="1798" max="1798" width="31.7109375" style="13" customWidth="1"/>
    <col min="1799" max="2048" width="9.140625" style="13"/>
    <col min="2049" max="2049" width="31.85546875" style="13" bestFit="1" customWidth="1"/>
    <col min="2050" max="2050" width="9.140625" style="13"/>
    <col min="2051" max="2051" width="10.7109375" style="13" customWidth="1"/>
    <col min="2052" max="2052" width="9.140625" style="13"/>
    <col min="2053" max="2053" width="14" style="13" customWidth="1"/>
    <col min="2054" max="2054" width="31.7109375" style="13" customWidth="1"/>
    <col min="2055" max="2304" width="9.140625" style="13"/>
    <col min="2305" max="2305" width="31.85546875" style="13" bestFit="1" customWidth="1"/>
    <col min="2306" max="2306" width="9.140625" style="13"/>
    <col min="2307" max="2307" width="10.7109375" style="13" customWidth="1"/>
    <col min="2308" max="2308" width="9.140625" style="13"/>
    <col min="2309" max="2309" width="14" style="13" customWidth="1"/>
    <col min="2310" max="2310" width="31.7109375" style="13" customWidth="1"/>
    <col min="2311" max="2560" width="9.140625" style="13"/>
    <col min="2561" max="2561" width="31.85546875" style="13" bestFit="1" customWidth="1"/>
    <col min="2562" max="2562" width="9.140625" style="13"/>
    <col min="2563" max="2563" width="10.7109375" style="13" customWidth="1"/>
    <col min="2564" max="2564" width="9.140625" style="13"/>
    <col min="2565" max="2565" width="14" style="13" customWidth="1"/>
    <col min="2566" max="2566" width="31.7109375" style="13" customWidth="1"/>
    <col min="2567" max="2816" width="9.140625" style="13"/>
    <col min="2817" max="2817" width="31.85546875" style="13" bestFit="1" customWidth="1"/>
    <col min="2818" max="2818" width="9.140625" style="13"/>
    <col min="2819" max="2819" width="10.7109375" style="13" customWidth="1"/>
    <col min="2820" max="2820" width="9.140625" style="13"/>
    <col min="2821" max="2821" width="14" style="13" customWidth="1"/>
    <col min="2822" max="2822" width="31.7109375" style="13" customWidth="1"/>
    <col min="2823" max="3072" width="9.140625" style="13"/>
    <col min="3073" max="3073" width="31.85546875" style="13" bestFit="1" customWidth="1"/>
    <col min="3074" max="3074" width="9.140625" style="13"/>
    <col min="3075" max="3075" width="10.7109375" style="13" customWidth="1"/>
    <col min="3076" max="3076" width="9.140625" style="13"/>
    <col min="3077" max="3077" width="14" style="13" customWidth="1"/>
    <col min="3078" max="3078" width="31.7109375" style="13" customWidth="1"/>
    <col min="3079" max="3328" width="9.140625" style="13"/>
    <col min="3329" max="3329" width="31.85546875" style="13" bestFit="1" customWidth="1"/>
    <col min="3330" max="3330" width="9.140625" style="13"/>
    <col min="3331" max="3331" width="10.7109375" style="13" customWidth="1"/>
    <col min="3332" max="3332" width="9.140625" style="13"/>
    <col min="3333" max="3333" width="14" style="13" customWidth="1"/>
    <col min="3334" max="3334" width="31.7109375" style="13" customWidth="1"/>
    <col min="3335" max="3584" width="9.140625" style="13"/>
    <col min="3585" max="3585" width="31.85546875" style="13" bestFit="1" customWidth="1"/>
    <col min="3586" max="3586" width="9.140625" style="13"/>
    <col min="3587" max="3587" width="10.7109375" style="13" customWidth="1"/>
    <col min="3588" max="3588" width="9.140625" style="13"/>
    <col min="3589" max="3589" width="14" style="13" customWidth="1"/>
    <col min="3590" max="3590" width="31.7109375" style="13" customWidth="1"/>
    <col min="3591" max="3840" width="9.140625" style="13"/>
    <col min="3841" max="3841" width="31.85546875" style="13" bestFit="1" customWidth="1"/>
    <col min="3842" max="3842" width="9.140625" style="13"/>
    <col min="3843" max="3843" width="10.7109375" style="13" customWidth="1"/>
    <col min="3844" max="3844" width="9.140625" style="13"/>
    <col min="3845" max="3845" width="14" style="13" customWidth="1"/>
    <col min="3846" max="3846" width="31.7109375" style="13" customWidth="1"/>
    <col min="3847" max="4096" width="9.140625" style="13"/>
    <col min="4097" max="4097" width="31.85546875" style="13" bestFit="1" customWidth="1"/>
    <col min="4098" max="4098" width="9.140625" style="13"/>
    <col min="4099" max="4099" width="10.7109375" style="13" customWidth="1"/>
    <col min="4100" max="4100" width="9.140625" style="13"/>
    <col min="4101" max="4101" width="14" style="13" customWidth="1"/>
    <col min="4102" max="4102" width="31.7109375" style="13" customWidth="1"/>
    <col min="4103" max="4352" width="9.140625" style="13"/>
    <col min="4353" max="4353" width="31.85546875" style="13" bestFit="1" customWidth="1"/>
    <col min="4354" max="4354" width="9.140625" style="13"/>
    <col min="4355" max="4355" width="10.7109375" style="13" customWidth="1"/>
    <col min="4356" max="4356" width="9.140625" style="13"/>
    <col min="4357" max="4357" width="14" style="13" customWidth="1"/>
    <col min="4358" max="4358" width="31.7109375" style="13" customWidth="1"/>
    <col min="4359" max="4608" width="9.140625" style="13"/>
    <col min="4609" max="4609" width="31.85546875" style="13" bestFit="1" customWidth="1"/>
    <col min="4610" max="4610" width="9.140625" style="13"/>
    <col min="4611" max="4611" width="10.7109375" style="13" customWidth="1"/>
    <col min="4612" max="4612" width="9.140625" style="13"/>
    <col min="4613" max="4613" width="14" style="13" customWidth="1"/>
    <col min="4614" max="4614" width="31.7109375" style="13" customWidth="1"/>
    <col min="4615" max="4864" width="9.140625" style="13"/>
    <col min="4865" max="4865" width="31.85546875" style="13" bestFit="1" customWidth="1"/>
    <col min="4866" max="4866" width="9.140625" style="13"/>
    <col min="4867" max="4867" width="10.7109375" style="13" customWidth="1"/>
    <col min="4868" max="4868" width="9.140625" style="13"/>
    <col min="4869" max="4869" width="14" style="13" customWidth="1"/>
    <col min="4870" max="4870" width="31.7109375" style="13" customWidth="1"/>
    <col min="4871" max="5120" width="9.140625" style="13"/>
    <col min="5121" max="5121" width="31.85546875" style="13" bestFit="1" customWidth="1"/>
    <col min="5122" max="5122" width="9.140625" style="13"/>
    <col min="5123" max="5123" width="10.7109375" style="13" customWidth="1"/>
    <col min="5124" max="5124" width="9.140625" style="13"/>
    <col min="5125" max="5125" width="14" style="13" customWidth="1"/>
    <col min="5126" max="5126" width="31.7109375" style="13" customWidth="1"/>
    <col min="5127" max="5376" width="9.140625" style="13"/>
    <col min="5377" max="5377" width="31.85546875" style="13" bestFit="1" customWidth="1"/>
    <col min="5378" max="5378" width="9.140625" style="13"/>
    <col min="5379" max="5379" width="10.7109375" style="13" customWidth="1"/>
    <col min="5380" max="5380" width="9.140625" style="13"/>
    <col min="5381" max="5381" width="14" style="13" customWidth="1"/>
    <col min="5382" max="5382" width="31.7109375" style="13" customWidth="1"/>
    <col min="5383" max="5632" width="9.140625" style="13"/>
    <col min="5633" max="5633" width="31.85546875" style="13" bestFit="1" customWidth="1"/>
    <col min="5634" max="5634" width="9.140625" style="13"/>
    <col min="5635" max="5635" width="10.7109375" style="13" customWidth="1"/>
    <col min="5636" max="5636" width="9.140625" style="13"/>
    <col min="5637" max="5637" width="14" style="13" customWidth="1"/>
    <col min="5638" max="5638" width="31.7109375" style="13" customWidth="1"/>
    <col min="5639" max="5888" width="9.140625" style="13"/>
    <col min="5889" max="5889" width="31.85546875" style="13" bestFit="1" customWidth="1"/>
    <col min="5890" max="5890" width="9.140625" style="13"/>
    <col min="5891" max="5891" width="10.7109375" style="13" customWidth="1"/>
    <col min="5892" max="5892" width="9.140625" style="13"/>
    <col min="5893" max="5893" width="14" style="13" customWidth="1"/>
    <col min="5894" max="5894" width="31.7109375" style="13" customWidth="1"/>
    <col min="5895" max="6144" width="9.140625" style="13"/>
    <col min="6145" max="6145" width="31.85546875" style="13" bestFit="1" customWidth="1"/>
    <col min="6146" max="6146" width="9.140625" style="13"/>
    <col min="6147" max="6147" width="10.7109375" style="13" customWidth="1"/>
    <col min="6148" max="6148" width="9.140625" style="13"/>
    <col min="6149" max="6149" width="14" style="13" customWidth="1"/>
    <col min="6150" max="6150" width="31.7109375" style="13" customWidth="1"/>
    <col min="6151" max="6400" width="9.140625" style="13"/>
    <col min="6401" max="6401" width="31.85546875" style="13" bestFit="1" customWidth="1"/>
    <col min="6402" max="6402" width="9.140625" style="13"/>
    <col min="6403" max="6403" width="10.7109375" style="13" customWidth="1"/>
    <col min="6404" max="6404" width="9.140625" style="13"/>
    <col min="6405" max="6405" width="14" style="13" customWidth="1"/>
    <col min="6406" max="6406" width="31.7109375" style="13" customWidth="1"/>
    <col min="6407" max="6656" width="9.140625" style="13"/>
    <col min="6657" max="6657" width="31.85546875" style="13" bestFit="1" customWidth="1"/>
    <col min="6658" max="6658" width="9.140625" style="13"/>
    <col min="6659" max="6659" width="10.7109375" style="13" customWidth="1"/>
    <col min="6660" max="6660" width="9.140625" style="13"/>
    <col min="6661" max="6661" width="14" style="13" customWidth="1"/>
    <col min="6662" max="6662" width="31.7109375" style="13" customWidth="1"/>
    <col min="6663" max="6912" width="9.140625" style="13"/>
    <col min="6913" max="6913" width="31.85546875" style="13" bestFit="1" customWidth="1"/>
    <col min="6914" max="6914" width="9.140625" style="13"/>
    <col min="6915" max="6915" width="10.7109375" style="13" customWidth="1"/>
    <col min="6916" max="6916" width="9.140625" style="13"/>
    <col min="6917" max="6917" width="14" style="13" customWidth="1"/>
    <col min="6918" max="6918" width="31.7109375" style="13" customWidth="1"/>
    <col min="6919" max="7168" width="9.140625" style="13"/>
    <col min="7169" max="7169" width="31.85546875" style="13" bestFit="1" customWidth="1"/>
    <col min="7170" max="7170" width="9.140625" style="13"/>
    <col min="7171" max="7171" width="10.7109375" style="13" customWidth="1"/>
    <col min="7172" max="7172" width="9.140625" style="13"/>
    <col min="7173" max="7173" width="14" style="13" customWidth="1"/>
    <col min="7174" max="7174" width="31.7109375" style="13" customWidth="1"/>
    <col min="7175" max="7424" width="9.140625" style="13"/>
    <col min="7425" max="7425" width="31.85546875" style="13" bestFit="1" customWidth="1"/>
    <col min="7426" max="7426" width="9.140625" style="13"/>
    <col min="7427" max="7427" width="10.7109375" style="13" customWidth="1"/>
    <col min="7428" max="7428" width="9.140625" style="13"/>
    <col min="7429" max="7429" width="14" style="13" customWidth="1"/>
    <col min="7430" max="7430" width="31.7109375" style="13" customWidth="1"/>
    <col min="7431" max="7680" width="9.140625" style="13"/>
    <col min="7681" max="7681" width="31.85546875" style="13" bestFit="1" customWidth="1"/>
    <col min="7682" max="7682" width="9.140625" style="13"/>
    <col min="7683" max="7683" width="10.7109375" style="13" customWidth="1"/>
    <col min="7684" max="7684" width="9.140625" style="13"/>
    <col min="7685" max="7685" width="14" style="13" customWidth="1"/>
    <col min="7686" max="7686" width="31.7109375" style="13" customWidth="1"/>
    <col min="7687" max="7936" width="9.140625" style="13"/>
    <col min="7937" max="7937" width="31.85546875" style="13" bestFit="1" customWidth="1"/>
    <col min="7938" max="7938" width="9.140625" style="13"/>
    <col min="7939" max="7939" width="10.7109375" style="13" customWidth="1"/>
    <col min="7940" max="7940" width="9.140625" style="13"/>
    <col min="7941" max="7941" width="14" style="13" customWidth="1"/>
    <col min="7942" max="7942" width="31.7109375" style="13" customWidth="1"/>
    <col min="7943" max="8192" width="9.140625" style="13"/>
    <col min="8193" max="8193" width="31.85546875" style="13" bestFit="1" customWidth="1"/>
    <col min="8194" max="8194" width="9.140625" style="13"/>
    <col min="8195" max="8195" width="10.7109375" style="13" customWidth="1"/>
    <col min="8196" max="8196" width="9.140625" style="13"/>
    <col min="8197" max="8197" width="14" style="13" customWidth="1"/>
    <col min="8198" max="8198" width="31.7109375" style="13" customWidth="1"/>
    <col min="8199" max="8448" width="9.140625" style="13"/>
    <col min="8449" max="8449" width="31.85546875" style="13" bestFit="1" customWidth="1"/>
    <col min="8450" max="8450" width="9.140625" style="13"/>
    <col min="8451" max="8451" width="10.7109375" style="13" customWidth="1"/>
    <col min="8452" max="8452" width="9.140625" style="13"/>
    <col min="8453" max="8453" width="14" style="13" customWidth="1"/>
    <col min="8454" max="8454" width="31.7109375" style="13" customWidth="1"/>
    <col min="8455" max="8704" width="9.140625" style="13"/>
    <col min="8705" max="8705" width="31.85546875" style="13" bestFit="1" customWidth="1"/>
    <col min="8706" max="8706" width="9.140625" style="13"/>
    <col min="8707" max="8707" width="10.7109375" style="13" customWidth="1"/>
    <col min="8708" max="8708" width="9.140625" style="13"/>
    <col min="8709" max="8709" width="14" style="13" customWidth="1"/>
    <col min="8710" max="8710" width="31.7109375" style="13" customWidth="1"/>
    <col min="8711" max="8960" width="9.140625" style="13"/>
    <col min="8961" max="8961" width="31.85546875" style="13" bestFit="1" customWidth="1"/>
    <col min="8962" max="8962" width="9.140625" style="13"/>
    <col min="8963" max="8963" width="10.7109375" style="13" customWidth="1"/>
    <col min="8964" max="8964" width="9.140625" style="13"/>
    <col min="8965" max="8965" width="14" style="13" customWidth="1"/>
    <col min="8966" max="8966" width="31.7109375" style="13" customWidth="1"/>
    <col min="8967" max="9216" width="9.140625" style="13"/>
    <col min="9217" max="9217" width="31.85546875" style="13" bestFit="1" customWidth="1"/>
    <col min="9218" max="9218" width="9.140625" style="13"/>
    <col min="9219" max="9219" width="10.7109375" style="13" customWidth="1"/>
    <col min="9220" max="9220" width="9.140625" style="13"/>
    <col min="9221" max="9221" width="14" style="13" customWidth="1"/>
    <col min="9222" max="9222" width="31.7109375" style="13" customWidth="1"/>
    <col min="9223" max="9472" width="9.140625" style="13"/>
    <col min="9473" max="9473" width="31.85546875" style="13" bestFit="1" customWidth="1"/>
    <col min="9474" max="9474" width="9.140625" style="13"/>
    <col min="9475" max="9475" width="10.7109375" style="13" customWidth="1"/>
    <col min="9476" max="9476" width="9.140625" style="13"/>
    <col min="9477" max="9477" width="14" style="13" customWidth="1"/>
    <col min="9478" max="9478" width="31.7109375" style="13" customWidth="1"/>
    <col min="9479" max="9728" width="9.140625" style="13"/>
    <col min="9729" max="9729" width="31.85546875" style="13" bestFit="1" customWidth="1"/>
    <col min="9730" max="9730" width="9.140625" style="13"/>
    <col min="9731" max="9731" width="10.7109375" style="13" customWidth="1"/>
    <col min="9732" max="9732" width="9.140625" style="13"/>
    <col min="9733" max="9733" width="14" style="13" customWidth="1"/>
    <col min="9734" max="9734" width="31.7109375" style="13" customWidth="1"/>
    <col min="9735" max="9984" width="9.140625" style="13"/>
    <col min="9985" max="9985" width="31.85546875" style="13" bestFit="1" customWidth="1"/>
    <col min="9986" max="9986" width="9.140625" style="13"/>
    <col min="9987" max="9987" width="10.7109375" style="13" customWidth="1"/>
    <col min="9988" max="9988" width="9.140625" style="13"/>
    <col min="9989" max="9989" width="14" style="13" customWidth="1"/>
    <col min="9990" max="9990" width="31.7109375" style="13" customWidth="1"/>
    <col min="9991" max="10240" width="9.140625" style="13"/>
    <col min="10241" max="10241" width="31.85546875" style="13" bestFit="1" customWidth="1"/>
    <col min="10242" max="10242" width="9.140625" style="13"/>
    <col min="10243" max="10243" width="10.7109375" style="13" customWidth="1"/>
    <col min="10244" max="10244" width="9.140625" style="13"/>
    <col min="10245" max="10245" width="14" style="13" customWidth="1"/>
    <col min="10246" max="10246" width="31.7109375" style="13" customWidth="1"/>
    <col min="10247" max="10496" width="9.140625" style="13"/>
    <col min="10497" max="10497" width="31.85546875" style="13" bestFit="1" customWidth="1"/>
    <col min="10498" max="10498" width="9.140625" style="13"/>
    <col min="10499" max="10499" width="10.7109375" style="13" customWidth="1"/>
    <col min="10500" max="10500" width="9.140625" style="13"/>
    <col min="10501" max="10501" width="14" style="13" customWidth="1"/>
    <col min="10502" max="10502" width="31.7109375" style="13" customWidth="1"/>
    <col min="10503" max="10752" width="9.140625" style="13"/>
    <col min="10753" max="10753" width="31.85546875" style="13" bestFit="1" customWidth="1"/>
    <col min="10754" max="10754" width="9.140625" style="13"/>
    <col min="10755" max="10755" width="10.7109375" style="13" customWidth="1"/>
    <col min="10756" max="10756" width="9.140625" style="13"/>
    <col min="10757" max="10757" width="14" style="13" customWidth="1"/>
    <col min="10758" max="10758" width="31.7109375" style="13" customWidth="1"/>
    <col min="10759" max="11008" width="9.140625" style="13"/>
    <col min="11009" max="11009" width="31.85546875" style="13" bestFit="1" customWidth="1"/>
    <col min="11010" max="11010" width="9.140625" style="13"/>
    <col min="11011" max="11011" width="10.7109375" style="13" customWidth="1"/>
    <col min="11012" max="11012" width="9.140625" style="13"/>
    <col min="11013" max="11013" width="14" style="13" customWidth="1"/>
    <col min="11014" max="11014" width="31.7109375" style="13" customWidth="1"/>
    <col min="11015" max="11264" width="9.140625" style="13"/>
    <col min="11265" max="11265" width="31.85546875" style="13" bestFit="1" customWidth="1"/>
    <col min="11266" max="11266" width="9.140625" style="13"/>
    <col min="11267" max="11267" width="10.7109375" style="13" customWidth="1"/>
    <col min="11268" max="11268" width="9.140625" style="13"/>
    <col min="11269" max="11269" width="14" style="13" customWidth="1"/>
    <col min="11270" max="11270" width="31.7109375" style="13" customWidth="1"/>
    <col min="11271" max="11520" width="9.140625" style="13"/>
    <col min="11521" max="11521" width="31.85546875" style="13" bestFit="1" customWidth="1"/>
    <col min="11522" max="11522" width="9.140625" style="13"/>
    <col min="11523" max="11523" width="10.7109375" style="13" customWidth="1"/>
    <col min="11524" max="11524" width="9.140625" style="13"/>
    <col min="11525" max="11525" width="14" style="13" customWidth="1"/>
    <col min="11526" max="11526" width="31.7109375" style="13" customWidth="1"/>
    <col min="11527" max="11776" width="9.140625" style="13"/>
    <col min="11777" max="11777" width="31.85546875" style="13" bestFit="1" customWidth="1"/>
    <col min="11778" max="11778" width="9.140625" style="13"/>
    <col min="11779" max="11779" width="10.7109375" style="13" customWidth="1"/>
    <col min="11780" max="11780" width="9.140625" style="13"/>
    <col min="11781" max="11781" width="14" style="13" customWidth="1"/>
    <col min="11782" max="11782" width="31.7109375" style="13" customWidth="1"/>
    <col min="11783" max="12032" width="9.140625" style="13"/>
    <col min="12033" max="12033" width="31.85546875" style="13" bestFit="1" customWidth="1"/>
    <col min="12034" max="12034" width="9.140625" style="13"/>
    <col min="12035" max="12035" width="10.7109375" style="13" customWidth="1"/>
    <col min="12036" max="12036" width="9.140625" style="13"/>
    <col min="12037" max="12037" width="14" style="13" customWidth="1"/>
    <col min="12038" max="12038" width="31.7109375" style="13" customWidth="1"/>
    <col min="12039" max="12288" width="9.140625" style="13"/>
    <col min="12289" max="12289" width="31.85546875" style="13" bestFit="1" customWidth="1"/>
    <col min="12290" max="12290" width="9.140625" style="13"/>
    <col min="12291" max="12291" width="10.7109375" style="13" customWidth="1"/>
    <col min="12292" max="12292" width="9.140625" style="13"/>
    <col min="12293" max="12293" width="14" style="13" customWidth="1"/>
    <col min="12294" max="12294" width="31.7109375" style="13" customWidth="1"/>
    <col min="12295" max="12544" width="9.140625" style="13"/>
    <col min="12545" max="12545" width="31.85546875" style="13" bestFit="1" customWidth="1"/>
    <col min="12546" max="12546" width="9.140625" style="13"/>
    <col min="12547" max="12547" width="10.7109375" style="13" customWidth="1"/>
    <col min="12548" max="12548" width="9.140625" style="13"/>
    <col min="12549" max="12549" width="14" style="13" customWidth="1"/>
    <col min="12550" max="12550" width="31.7109375" style="13" customWidth="1"/>
    <col min="12551" max="12800" width="9.140625" style="13"/>
    <col min="12801" max="12801" width="31.85546875" style="13" bestFit="1" customWidth="1"/>
    <col min="12802" max="12802" width="9.140625" style="13"/>
    <col min="12803" max="12803" width="10.7109375" style="13" customWidth="1"/>
    <col min="12804" max="12804" width="9.140625" style="13"/>
    <col min="12805" max="12805" width="14" style="13" customWidth="1"/>
    <col min="12806" max="12806" width="31.7109375" style="13" customWidth="1"/>
    <col min="12807" max="13056" width="9.140625" style="13"/>
    <col min="13057" max="13057" width="31.85546875" style="13" bestFit="1" customWidth="1"/>
    <col min="13058" max="13058" width="9.140625" style="13"/>
    <col min="13059" max="13059" width="10.7109375" style="13" customWidth="1"/>
    <col min="13060" max="13060" width="9.140625" style="13"/>
    <col min="13061" max="13061" width="14" style="13" customWidth="1"/>
    <col min="13062" max="13062" width="31.7109375" style="13" customWidth="1"/>
    <col min="13063" max="13312" width="9.140625" style="13"/>
    <col min="13313" max="13313" width="31.85546875" style="13" bestFit="1" customWidth="1"/>
    <col min="13314" max="13314" width="9.140625" style="13"/>
    <col min="13315" max="13315" width="10.7109375" style="13" customWidth="1"/>
    <col min="13316" max="13316" width="9.140625" style="13"/>
    <col min="13317" max="13317" width="14" style="13" customWidth="1"/>
    <col min="13318" max="13318" width="31.7109375" style="13" customWidth="1"/>
    <col min="13319" max="13568" width="9.140625" style="13"/>
    <col min="13569" max="13569" width="31.85546875" style="13" bestFit="1" customWidth="1"/>
    <col min="13570" max="13570" width="9.140625" style="13"/>
    <col min="13571" max="13571" width="10.7109375" style="13" customWidth="1"/>
    <col min="13572" max="13572" width="9.140625" style="13"/>
    <col min="13573" max="13573" width="14" style="13" customWidth="1"/>
    <col min="13574" max="13574" width="31.7109375" style="13" customWidth="1"/>
    <col min="13575" max="13824" width="9.140625" style="13"/>
    <col min="13825" max="13825" width="31.85546875" style="13" bestFit="1" customWidth="1"/>
    <col min="13826" max="13826" width="9.140625" style="13"/>
    <col min="13827" max="13827" width="10.7109375" style="13" customWidth="1"/>
    <col min="13828" max="13828" width="9.140625" style="13"/>
    <col min="13829" max="13829" width="14" style="13" customWidth="1"/>
    <col min="13830" max="13830" width="31.7109375" style="13" customWidth="1"/>
    <col min="13831" max="14080" width="9.140625" style="13"/>
    <col min="14081" max="14081" width="31.85546875" style="13" bestFit="1" customWidth="1"/>
    <col min="14082" max="14082" width="9.140625" style="13"/>
    <col min="14083" max="14083" width="10.7109375" style="13" customWidth="1"/>
    <col min="14084" max="14084" width="9.140625" style="13"/>
    <col min="14085" max="14085" width="14" style="13" customWidth="1"/>
    <col min="14086" max="14086" width="31.7109375" style="13" customWidth="1"/>
    <col min="14087" max="14336" width="9.140625" style="13"/>
    <col min="14337" max="14337" width="31.85546875" style="13" bestFit="1" customWidth="1"/>
    <col min="14338" max="14338" width="9.140625" style="13"/>
    <col min="14339" max="14339" width="10.7109375" style="13" customWidth="1"/>
    <col min="14340" max="14340" width="9.140625" style="13"/>
    <col min="14341" max="14341" width="14" style="13" customWidth="1"/>
    <col min="14342" max="14342" width="31.7109375" style="13" customWidth="1"/>
    <col min="14343" max="14592" width="9.140625" style="13"/>
    <col min="14593" max="14593" width="31.85546875" style="13" bestFit="1" customWidth="1"/>
    <col min="14594" max="14594" width="9.140625" style="13"/>
    <col min="14595" max="14595" width="10.7109375" style="13" customWidth="1"/>
    <col min="14596" max="14596" width="9.140625" style="13"/>
    <col min="14597" max="14597" width="14" style="13" customWidth="1"/>
    <col min="14598" max="14598" width="31.7109375" style="13" customWidth="1"/>
    <col min="14599" max="14848" width="9.140625" style="13"/>
    <col min="14849" max="14849" width="31.85546875" style="13" bestFit="1" customWidth="1"/>
    <col min="14850" max="14850" width="9.140625" style="13"/>
    <col min="14851" max="14851" width="10.7109375" style="13" customWidth="1"/>
    <col min="14852" max="14852" width="9.140625" style="13"/>
    <col min="14853" max="14853" width="14" style="13" customWidth="1"/>
    <col min="14854" max="14854" width="31.7109375" style="13" customWidth="1"/>
    <col min="14855" max="15104" width="9.140625" style="13"/>
    <col min="15105" max="15105" width="31.85546875" style="13" bestFit="1" customWidth="1"/>
    <col min="15106" max="15106" width="9.140625" style="13"/>
    <col min="15107" max="15107" width="10.7109375" style="13" customWidth="1"/>
    <col min="15108" max="15108" width="9.140625" style="13"/>
    <col min="15109" max="15109" width="14" style="13" customWidth="1"/>
    <col min="15110" max="15110" width="31.7109375" style="13" customWidth="1"/>
    <col min="15111" max="15360" width="9.140625" style="13"/>
    <col min="15361" max="15361" width="31.85546875" style="13" bestFit="1" customWidth="1"/>
    <col min="15362" max="15362" width="9.140625" style="13"/>
    <col min="15363" max="15363" width="10.7109375" style="13" customWidth="1"/>
    <col min="15364" max="15364" width="9.140625" style="13"/>
    <col min="15365" max="15365" width="14" style="13" customWidth="1"/>
    <col min="15366" max="15366" width="31.7109375" style="13" customWidth="1"/>
    <col min="15367" max="15616" width="9.140625" style="13"/>
    <col min="15617" max="15617" width="31.85546875" style="13" bestFit="1" customWidth="1"/>
    <col min="15618" max="15618" width="9.140625" style="13"/>
    <col min="15619" max="15619" width="10.7109375" style="13" customWidth="1"/>
    <col min="15620" max="15620" width="9.140625" style="13"/>
    <col min="15621" max="15621" width="14" style="13" customWidth="1"/>
    <col min="15622" max="15622" width="31.7109375" style="13" customWidth="1"/>
    <col min="15623" max="15872" width="9.140625" style="13"/>
    <col min="15873" max="15873" width="31.85546875" style="13" bestFit="1" customWidth="1"/>
    <col min="15874" max="15874" width="9.140625" style="13"/>
    <col min="15875" max="15875" width="10.7109375" style="13" customWidth="1"/>
    <col min="15876" max="15876" width="9.140625" style="13"/>
    <col min="15877" max="15877" width="14" style="13" customWidth="1"/>
    <col min="15878" max="15878" width="31.7109375" style="13" customWidth="1"/>
    <col min="15879" max="16128" width="9.140625" style="13"/>
    <col min="16129" max="16129" width="31.85546875" style="13" bestFit="1" customWidth="1"/>
    <col min="16130" max="16130" width="9.140625" style="13"/>
    <col min="16131" max="16131" width="10.7109375" style="13" customWidth="1"/>
    <col min="16132" max="16132" width="9.140625" style="13"/>
    <col min="16133" max="16133" width="14" style="13" customWidth="1"/>
    <col min="16134" max="16134" width="31.7109375" style="13" customWidth="1"/>
    <col min="16135" max="16384" width="9.140625" style="13"/>
  </cols>
  <sheetData>
    <row r="1" spans="1:6">
      <c r="A1" s="32" t="s">
        <v>19</v>
      </c>
      <c r="B1" s="32"/>
      <c r="C1" s="32"/>
      <c r="D1" s="32"/>
      <c r="E1" s="32"/>
      <c r="F1" s="32"/>
    </row>
    <row r="3" spans="1:6">
      <c r="A3" s="14" t="s">
        <v>20</v>
      </c>
      <c r="B3" s="14" t="s">
        <v>21</v>
      </c>
      <c r="C3" s="14" t="s">
        <v>1</v>
      </c>
      <c r="E3" s="14" t="s">
        <v>22</v>
      </c>
      <c r="F3" s="14" t="s">
        <v>1</v>
      </c>
    </row>
    <row r="4" spans="1:6">
      <c r="A4" s="15" t="s">
        <v>4</v>
      </c>
      <c r="B4" s="16">
        <v>254.90288287201599</v>
      </c>
      <c r="C4" s="17">
        <v>1.41462191336779</v>
      </c>
      <c r="E4" s="11">
        <v>250.482664565661</v>
      </c>
      <c r="F4" s="12">
        <v>1.09498584992559</v>
      </c>
    </row>
    <row r="5" spans="1:6">
      <c r="A5" s="15" t="s">
        <v>23</v>
      </c>
      <c r="B5" s="18">
        <v>234.970102142874</v>
      </c>
      <c r="C5" s="19">
        <v>3.0958320933215102</v>
      </c>
      <c r="E5" s="11">
        <v>250.482664565661</v>
      </c>
      <c r="F5" s="12">
        <v>1.09498584992559</v>
      </c>
    </row>
    <row r="6" spans="1:6">
      <c r="A6" s="15" t="s">
        <v>18</v>
      </c>
      <c r="B6" s="11">
        <v>241.19430405269901</v>
      </c>
      <c r="C6" s="12">
        <v>2.75608684504753</v>
      </c>
      <c r="E6" s="11">
        <v>250.482664565661</v>
      </c>
      <c r="F6" s="12">
        <v>1.09498584992559</v>
      </c>
    </row>
    <row r="7" spans="1:6">
      <c r="A7" s="15" t="s">
        <v>5</v>
      </c>
      <c r="B7" s="18">
        <v>272.78775757410602</v>
      </c>
      <c r="C7" s="19">
        <v>2.7954306146843302</v>
      </c>
      <c r="E7" s="11">
        <v>250.482664565661</v>
      </c>
      <c r="F7" s="12">
        <v>1.09498584992559</v>
      </c>
    </row>
    <row r="8" spans="1:6">
      <c r="A8" s="15" t="s">
        <v>6</v>
      </c>
      <c r="B8" s="11">
        <v>236.34790692097801</v>
      </c>
      <c r="C8" s="12">
        <v>2.6931798758932599</v>
      </c>
      <c r="E8" s="11">
        <v>250.482664565661</v>
      </c>
      <c r="F8" s="12">
        <v>1.09498584992559</v>
      </c>
    </row>
    <row r="9" spans="1:6">
      <c r="A9" s="15" t="s">
        <v>24</v>
      </c>
      <c r="B9" s="18">
        <v>234.93365419028399</v>
      </c>
      <c r="C9" s="19">
        <v>5.0680971172979898</v>
      </c>
      <c r="E9" s="11">
        <v>250.482664565661</v>
      </c>
      <c r="F9" s="12">
        <v>1.09498584992559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K32" sqref="K32"/>
    </sheetView>
  </sheetViews>
  <sheetFormatPr defaultRowHeight="15"/>
  <cols>
    <col min="1" max="1" width="16.5703125" bestFit="1" customWidth="1"/>
  </cols>
  <sheetData>
    <row r="1" spans="1:9">
      <c r="A1" s="33" t="s">
        <v>7</v>
      </c>
      <c r="B1" s="33"/>
      <c r="C1" s="33"/>
      <c r="D1" s="33"/>
      <c r="E1" s="33"/>
      <c r="F1" s="33"/>
      <c r="G1" s="33"/>
      <c r="H1" s="33"/>
      <c r="I1" s="33"/>
    </row>
    <row r="3" spans="1:9">
      <c r="A3" s="34"/>
      <c r="B3" s="35" t="s">
        <v>8</v>
      </c>
      <c r="C3" s="36"/>
      <c r="D3" s="35" t="s">
        <v>9</v>
      </c>
      <c r="E3" s="36"/>
      <c r="F3" s="35" t="s">
        <v>10</v>
      </c>
      <c r="G3" s="36"/>
      <c r="H3" s="35" t="s">
        <v>11</v>
      </c>
      <c r="I3" s="36"/>
    </row>
    <row r="4" spans="1:9">
      <c r="A4" s="34"/>
      <c r="B4" s="1" t="s">
        <v>0</v>
      </c>
      <c r="C4" s="2" t="s">
        <v>1</v>
      </c>
      <c r="D4" s="1" t="s">
        <v>0</v>
      </c>
      <c r="E4" s="2" t="s">
        <v>1</v>
      </c>
      <c r="F4" s="1" t="s">
        <v>0</v>
      </c>
      <c r="G4" s="2" t="s">
        <v>1</v>
      </c>
      <c r="H4" s="1" t="s">
        <v>0</v>
      </c>
      <c r="I4" s="2" t="s">
        <v>1</v>
      </c>
    </row>
    <row r="5" spans="1:9">
      <c r="A5" s="3" t="s">
        <v>2</v>
      </c>
      <c r="B5" s="4">
        <v>278.65242228555201</v>
      </c>
      <c r="C5" s="5">
        <v>5.5559617181862304</v>
      </c>
      <c r="D5" s="4">
        <v>272.06979287184402</v>
      </c>
      <c r="E5" s="5">
        <v>2.7895784824434902</v>
      </c>
      <c r="F5" s="4">
        <v>253.16211721008801</v>
      </c>
      <c r="G5" s="5">
        <v>4.3552328750309703</v>
      </c>
      <c r="H5" s="4">
        <v>242.20821802485801</v>
      </c>
      <c r="I5" s="5">
        <v>4.1142931835131904</v>
      </c>
    </row>
    <row r="6" spans="1:9">
      <c r="A6" s="6" t="s">
        <v>3</v>
      </c>
      <c r="B6" s="4">
        <v>291.07355516432801</v>
      </c>
      <c r="C6" s="5">
        <v>0.73994418006625595</v>
      </c>
      <c r="D6" s="4">
        <v>284.98621695186603</v>
      </c>
      <c r="E6" s="5">
        <v>0.56492952357588899</v>
      </c>
      <c r="F6" s="4">
        <v>281.36810002792902</v>
      </c>
      <c r="G6" s="5">
        <v>0.52566484526761204</v>
      </c>
      <c r="H6" s="4">
        <v>255.85599878531599</v>
      </c>
      <c r="I6" s="5">
        <v>1.27856022493546</v>
      </c>
    </row>
    <row r="8" spans="1:9" ht="33.75" customHeight="1">
      <c r="A8" s="37" t="s">
        <v>16</v>
      </c>
      <c r="B8" s="38"/>
      <c r="C8" s="38"/>
      <c r="D8" s="38"/>
      <c r="E8" s="38"/>
      <c r="F8" s="38"/>
      <c r="G8" s="38"/>
      <c r="H8" s="38"/>
      <c r="I8" s="39"/>
    </row>
    <row r="10" spans="1:9">
      <c r="A10" s="34"/>
      <c r="B10" s="40" t="s">
        <v>8</v>
      </c>
      <c r="C10" s="40"/>
      <c r="D10" s="40"/>
      <c r="E10" s="40"/>
      <c r="F10" s="40"/>
      <c r="G10" s="40"/>
      <c r="H10" s="40"/>
      <c r="I10" s="40"/>
    </row>
    <row r="11" spans="1:9">
      <c r="A11" s="34"/>
      <c r="B11" s="35" t="s">
        <v>12</v>
      </c>
      <c r="C11" s="36"/>
      <c r="D11" s="35" t="s">
        <v>13</v>
      </c>
      <c r="E11" s="36"/>
      <c r="F11" s="35" t="s">
        <v>14</v>
      </c>
      <c r="G11" s="36"/>
      <c r="H11" s="35" t="s">
        <v>15</v>
      </c>
      <c r="I11" s="36"/>
    </row>
    <row r="12" spans="1:9">
      <c r="A12" s="34"/>
      <c r="B12" s="1" t="s">
        <v>0</v>
      </c>
      <c r="C12" s="2" t="s">
        <v>1</v>
      </c>
      <c r="D12" s="1" t="s">
        <v>0</v>
      </c>
      <c r="E12" s="2" t="s">
        <v>1</v>
      </c>
      <c r="F12" s="1" t="s">
        <v>0</v>
      </c>
      <c r="G12" s="2" t="s">
        <v>1</v>
      </c>
      <c r="H12" s="1" t="s">
        <v>0</v>
      </c>
      <c r="I12" s="2" t="s">
        <v>1</v>
      </c>
    </row>
    <row r="13" spans="1:9">
      <c r="A13" s="3" t="s">
        <v>2</v>
      </c>
      <c r="B13" s="7">
        <v>222.955354309082</v>
      </c>
      <c r="C13" s="8">
        <v>13.9563676675861</v>
      </c>
      <c r="D13" s="7">
        <v>254.09327392578101</v>
      </c>
      <c r="E13" s="8">
        <v>10.154866697143101</v>
      </c>
      <c r="F13" s="7">
        <v>300.99966735839899</v>
      </c>
      <c r="G13" s="8">
        <v>11.511312223017701</v>
      </c>
      <c r="H13" s="7">
        <v>338.76221008300797</v>
      </c>
      <c r="I13" s="8">
        <v>30.1589369374428</v>
      </c>
    </row>
    <row r="14" spans="1:9">
      <c r="A14" s="6" t="s">
        <v>3</v>
      </c>
      <c r="B14" s="7">
        <v>221.48034689766999</v>
      </c>
      <c r="C14" s="8">
        <v>3.2288107014694001</v>
      </c>
      <c r="D14" s="7">
        <v>266.679693603516</v>
      </c>
      <c r="E14" s="8">
        <v>1.4408317696566</v>
      </c>
      <c r="F14" s="7">
        <v>317.41289571126299</v>
      </c>
      <c r="G14" s="8">
        <v>1.33620840022424</v>
      </c>
      <c r="H14" s="7">
        <v>353.83189522879502</v>
      </c>
      <c r="I14" s="8">
        <v>2.6234496147801099</v>
      </c>
    </row>
    <row r="16" spans="1:9">
      <c r="A16" s="34"/>
      <c r="B16" s="40" t="s">
        <v>9</v>
      </c>
      <c r="C16" s="40"/>
      <c r="D16" s="40"/>
      <c r="E16" s="40"/>
      <c r="F16" s="40"/>
      <c r="G16" s="40"/>
      <c r="H16" s="40"/>
      <c r="I16" s="40"/>
    </row>
    <row r="17" spans="1:9">
      <c r="A17" s="34"/>
      <c r="B17" s="35" t="s">
        <v>12</v>
      </c>
      <c r="C17" s="36"/>
      <c r="D17" s="35" t="s">
        <v>13</v>
      </c>
      <c r="E17" s="36"/>
      <c r="F17" s="35" t="s">
        <v>14</v>
      </c>
      <c r="G17" s="36"/>
      <c r="H17" s="35" t="s">
        <v>15</v>
      </c>
      <c r="I17" s="36"/>
    </row>
    <row r="18" spans="1:9">
      <c r="A18" s="34"/>
      <c r="B18" s="1" t="s">
        <v>0</v>
      </c>
      <c r="C18" s="2" t="s">
        <v>1</v>
      </c>
      <c r="D18" s="1" t="s">
        <v>0</v>
      </c>
      <c r="E18" s="2" t="s">
        <v>1</v>
      </c>
      <c r="F18" s="1" t="s">
        <v>0</v>
      </c>
      <c r="G18" s="2" t="s">
        <v>1</v>
      </c>
      <c r="H18" s="1" t="s">
        <v>0</v>
      </c>
      <c r="I18" s="2" t="s">
        <v>1</v>
      </c>
    </row>
    <row r="19" spans="1:9">
      <c r="A19" s="3" t="s">
        <v>2</v>
      </c>
      <c r="B19" s="7">
        <v>204.706866455078</v>
      </c>
      <c r="C19" s="8">
        <v>7.7045847547116004</v>
      </c>
      <c r="D19" s="7">
        <v>246.69810791015601</v>
      </c>
      <c r="E19" s="8">
        <v>8.2342260806774803</v>
      </c>
      <c r="F19" s="7">
        <v>298.03676452636699</v>
      </c>
      <c r="G19" s="8">
        <v>5.0062442610385496</v>
      </c>
      <c r="H19" s="7">
        <v>330.25325012207003</v>
      </c>
      <c r="I19" s="8">
        <v>9.3801421385565202</v>
      </c>
    </row>
    <row r="20" spans="1:9">
      <c r="A20" s="6" t="s">
        <v>3</v>
      </c>
      <c r="B20" s="7">
        <v>214.47871900286</v>
      </c>
      <c r="C20" s="8">
        <v>2.5012282771557302</v>
      </c>
      <c r="D20" s="7">
        <v>260.48934638613702</v>
      </c>
      <c r="E20" s="8">
        <v>1.1729396985259</v>
      </c>
      <c r="F20" s="7">
        <v>312.36288539341501</v>
      </c>
      <c r="G20" s="8">
        <v>0.92161117672075199</v>
      </c>
      <c r="H20" s="7">
        <v>345.97206885928199</v>
      </c>
      <c r="I20" s="8">
        <v>1.4730522248009901</v>
      </c>
    </row>
    <row r="22" spans="1:9">
      <c r="A22" s="34"/>
      <c r="B22" s="40" t="s">
        <v>10</v>
      </c>
      <c r="C22" s="40"/>
      <c r="D22" s="40"/>
      <c r="E22" s="40"/>
      <c r="F22" s="40"/>
      <c r="G22" s="40"/>
      <c r="H22" s="40"/>
      <c r="I22" s="40"/>
    </row>
    <row r="23" spans="1:9">
      <c r="A23" s="34"/>
      <c r="B23" s="35" t="s">
        <v>12</v>
      </c>
      <c r="C23" s="36"/>
      <c r="D23" s="35" t="s">
        <v>13</v>
      </c>
      <c r="E23" s="36"/>
      <c r="F23" s="35" t="s">
        <v>14</v>
      </c>
      <c r="G23" s="36"/>
      <c r="H23" s="35" t="s">
        <v>15</v>
      </c>
      <c r="I23" s="36"/>
    </row>
    <row r="24" spans="1:9">
      <c r="A24" s="34"/>
      <c r="B24" s="1" t="s">
        <v>0</v>
      </c>
      <c r="C24" s="2" t="s">
        <v>1</v>
      </c>
      <c r="D24" s="1" t="s">
        <v>0</v>
      </c>
      <c r="E24" s="2" t="s">
        <v>1</v>
      </c>
      <c r="F24" s="1" t="s">
        <v>0</v>
      </c>
      <c r="G24" s="2" t="s">
        <v>1</v>
      </c>
      <c r="H24" s="1" t="s">
        <v>0</v>
      </c>
      <c r="I24" s="2" t="s">
        <v>1</v>
      </c>
    </row>
    <row r="25" spans="1:9">
      <c r="A25" s="3" t="s">
        <v>2</v>
      </c>
      <c r="B25" s="7">
        <v>164.36926269531301</v>
      </c>
      <c r="C25" s="8">
        <v>18.092662132612698</v>
      </c>
      <c r="D25" s="7">
        <v>219.27854614257799</v>
      </c>
      <c r="E25" s="8">
        <v>8.7585431642816705</v>
      </c>
      <c r="F25" s="7">
        <v>293.35891723632801</v>
      </c>
      <c r="G25" s="8">
        <v>5.9420165875801398</v>
      </c>
      <c r="H25" s="7">
        <v>325.88480224609401</v>
      </c>
      <c r="I25" s="8">
        <v>8.9102826310998999</v>
      </c>
    </row>
    <row r="26" spans="1:9">
      <c r="A26" s="6" t="s">
        <v>3</v>
      </c>
      <c r="B26" s="7">
        <v>205.009874398368</v>
      </c>
      <c r="C26" s="8">
        <v>2.2850887512401701</v>
      </c>
      <c r="D26" s="7">
        <v>255.51509740920301</v>
      </c>
      <c r="E26" s="8">
        <v>1.02376116882407</v>
      </c>
      <c r="F26" s="7">
        <v>311.14651721772702</v>
      </c>
      <c r="G26" s="8">
        <v>0.775722698496076</v>
      </c>
      <c r="H26" s="7">
        <v>346.01059119814897</v>
      </c>
      <c r="I26" s="8">
        <v>1.38557202867997</v>
      </c>
    </row>
    <row r="28" spans="1:9">
      <c r="A28" s="34"/>
      <c r="B28" s="40" t="s">
        <v>11</v>
      </c>
      <c r="C28" s="40"/>
      <c r="D28" s="40"/>
      <c r="E28" s="40"/>
      <c r="F28" s="40"/>
      <c r="G28" s="40"/>
      <c r="H28" s="40"/>
      <c r="I28" s="40"/>
    </row>
    <row r="29" spans="1:9">
      <c r="A29" s="34"/>
      <c r="B29" s="35" t="s">
        <v>12</v>
      </c>
      <c r="C29" s="36"/>
      <c r="D29" s="35" t="s">
        <v>13</v>
      </c>
      <c r="E29" s="36"/>
      <c r="F29" s="35" t="s">
        <v>14</v>
      </c>
      <c r="G29" s="36"/>
      <c r="H29" s="35" t="s">
        <v>15</v>
      </c>
      <c r="I29" s="36"/>
    </row>
    <row r="30" spans="1:9">
      <c r="A30" s="34"/>
      <c r="B30" s="1" t="s">
        <v>0</v>
      </c>
      <c r="C30" s="2" t="s">
        <v>1</v>
      </c>
      <c r="D30" s="1" t="s">
        <v>0</v>
      </c>
      <c r="E30" s="2" t="s">
        <v>1</v>
      </c>
      <c r="F30" s="1" t="s">
        <v>0</v>
      </c>
      <c r="G30" s="2" t="s">
        <v>1</v>
      </c>
      <c r="H30" s="1" t="s">
        <v>0</v>
      </c>
      <c r="I30" s="2" t="s">
        <v>1</v>
      </c>
    </row>
    <row r="31" spans="1:9">
      <c r="A31" s="3" t="s">
        <v>2</v>
      </c>
      <c r="B31" s="7">
        <v>183.830728149414</v>
      </c>
      <c r="C31" s="8">
        <v>25.902295533189299</v>
      </c>
      <c r="D31" s="7">
        <v>220.42878875732401</v>
      </c>
      <c r="E31" s="8">
        <v>7.9482744669572396</v>
      </c>
      <c r="F31" s="7">
        <v>267.47402954101602</v>
      </c>
      <c r="G31" s="8">
        <v>8.5796247650314204</v>
      </c>
      <c r="H31" s="7">
        <v>300.58623657226599</v>
      </c>
      <c r="I31" s="8">
        <v>15.2849651605892</v>
      </c>
    </row>
    <row r="32" spans="1:9">
      <c r="A32" s="6" t="s">
        <v>3</v>
      </c>
      <c r="B32" s="7">
        <v>173.64030513763399</v>
      </c>
      <c r="C32" s="8">
        <v>5.4194852401299096</v>
      </c>
      <c r="D32" s="7">
        <v>229.206808662415</v>
      </c>
      <c r="E32" s="8">
        <v>3.5226004458712099</v>
      </c>
      <c r="F32" s="7">
        <v>286.55091495513898</v>
      </c>
      <c r="G32" s="8">
        <v>2.5491099719116002</v>
      </c>
      <c r="H32" s="7">
        <v>322.17412891387897</v>
      </c>
      <c r="I32" s="8">
        <v>4.1276558955499496</v>
      </c>
    </row>
  </sheetData>
  <mergeCells count="31">
    <mergeCell ref="A28:A30"/>
    <mergeCell ref="B28:I28"/>
    <mergeCell ref="B29:C29"/>
    <mergeCell ref="D29:E29"/>
    <mergeCell ref="F29:G29"/>
    <mergeCell ref="H29:I29"/>
    <mergeCell ref="A22:A24"/>
    <mergeCell ref="B22:I22"/>
    <mergeCell ref="B23:C23"/>
    <mergeCell ref="D23:E23"/>
    <mergeCell ref="F23:G23"/>
    <mergeCell ref="H23:I23"/>
    <mergeCell ref="A16:A18"/>
    <mergeCell ref="B16:I16"/>
    <mergeCell ref="B17:C17"/>
    <mergeCell ref="D17:E17"/>
    <mergeCell ref="F17:G17"/>
    <mergeCell ref="H17:I17"/>
    <mergeCell ref="A8:I8"/>
    <mergeCell ref="A10:A12"/>
    <mergeCell ref="B10:I10"/>
    <mergeCell ref="B11:C11"/>
    <mergeCell ref="D11:E11"/>
    <mergeCell ref="F11:G11"/>
    <mergeCell ref="H11:I11"/>
    <mergeCell ref="A1:I1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AV258"/>
  <sheetViews>
    <sheetView workbookViewId="0">
      <selection activeCell="S33" sqref="S33"/>
    </sheetView>
  </sheetViews>
  <sheetFormatPr defaultRowHeight="12.75"/>
  <cols>
    <col min="1" max="16384" width="9.140625" style="9"/>
  </cols>
  <sheetData>
    <row r="2" spans="2:46" ht="13.5" customHeight="1">
      <c r="B2" s="20" t="s">
        <v>25</v>
      </c>
      <c r="AT2" s="10"/>
    </row>
    <row r="3" spans="2:46" ht="13.5" customHeight="1">
      <c r="AT3" s="10"/>
    </row>
    <row r="4" spans="2:46">
      <c r="AT4" s="10"/>
    </row>
    <row r="5" spans="2:46" ht="12.75" customHeight="1">
      <c r="AT5" s="10"/>
    </row>
    <row r="6" spans="2:46">
      <c r="N6" s="9">
        <v>263</v>
      </c>
      <c r="AT6" s="10"/>
    </row>
    <row r="7" spans="2:46">
      <c r="AT7" s="10"/>
    </row>
    <row r="8" spans="2:46">
      <c r="AT8" s="10"/>
    </row>
    <row r="9" spans="2:46">
      <c r="F9" s="21"/>
      <c r="AT9" s="10"/>
    </row>
    <row r="10" spans="2:46">
      <c r="AT10" s="10"/>
    </row>
    <row r="11" spans="2:46">
      <c r="F11" s="21"/>
      <c r="AT11" s="10"/>
    </row>
    <row r="12" spans="2:46" ht="12.75" customHeight="1">
      <c r="AT12" s="10"/>
    </row>
    <row r="13" spans="2:46">
      <c r="AT13" s="10"/>
    </row>
    <row r="14" spans="2:46">
      <c r="AT14" s="10"/>
    </row>
    <row r="15" spans="2:46">
      <c r="AT15" s="10"/>
    </row>
    <row r="16" spans="2:46">
      <c r="AT16" s="10"/>
    </row>
    <row r="17" spans="5:46" ht="12.75" customHeight="1">
      <c r="AT17" s="10"/>
    </row>
    <row r="18" spans="5:46">
      <c r="G18" s="9" t="s">
        <v>12</v>
      </c>
      <c r="H18" s="9" t="s">
        <v>13</v>
      </c>
      <c r="I18" s="9">
        <v>50</v>
      </c>
      <c r="J18" s="9" t="s">
        <v>14</v>
      </c>
      <c r="K18" s="9" t="s">
        <v>15</v>
      </c>
      <c r="M18" s="9" t="s">
        <v>26</v>
      </c>
      <c r="N18" s="9" t="s">
        <v>0</v>
      </c>
      <c r="AT18" s="10"/>
    </row>
    <row r="19" spans="5:46">
      <c r="E19" s="9" t="s">
        <v>2</v>
      </c>
      <c r="F19" s="21" t="s">
        <v>8</v>
      </c>
      <c r="G19" s="9">
        <v>223</v>
      </c>
      <c r="H19" s="9">
        <f>254-223</f>
        <v>31</v>
      </c>
      <c r="I19" s="9">
        <f>279-254</f>
        <v>25</v>
      </c>
      <c r="J19" s="9">
        <f>301-279</f>
        <v>22</v>
      </c>
      <c r="K19" s="9">
        <f>339-301</f>
        <v>38</v>
      </c>
      <c r="M19" s="9">
        <v>279</v>
      </c>
      <c r="N19" s="9">
        <v>251</v>
      </c>
      <c r="AT19" s="10"/>
    </row>
    <row r="20" spans="5:46">
      <c r="F20" s="22" t="s">
        <v>9</v>
      </c>
      <c r="G20" s="9">
        <v>205</v>
      </c>
      <c r="H20" s="9">
        <f>247-205</f>
        <v>42</v>
      </c>
      <c r="I20" s="9">
        <f>275-247</f>
        <v>28</v>
      </c>
      <c r="J20" s="9">
        <f>298-275</f>
        <v>23</v>
      </c>
      <c r="K20" s="9">
        <f>330-298</f>
        <v>32</v>
      </c>
      <c r="M20" s="9">
        <v>272</v>
      </c>
      <c r="N20" s="9">
        <v>251</v>
      </c>
      <c r="AT20" s="10"/>
    </row>
    <row r="21" spans="5:46">
      <c r="F21" s="21" t="s">
        <v>10</v>
      </c>
      <c r="G21" s="9">
        <v>164</v>
      </c>
      <c r="H21" s="9">
        <f>219-164</f>
        <v>55</v>
      </c>
      <c r="I21" s="9">
        <f>258-219</f>
        <v>39</v>
      </c>
      <c r="J21" s="9">
        <f>293-258</f>
        <v>35</v>
      </c>
      <c r="K21" s="9">
        <f>326-293</f>
        <v>33</v>
      </c>
      <c r="M21" s="9">
        <v>253</v>
      </c>
      <c r="N21" s="9">
        <v>251</v>
      </c>
      <c r="AT21" s="10"/>
    </row>
    <row r="22" spans="5:46" ht="12.75" customHeight="1">
      <c r="F22" s="21" t="s">
        <v>11</v>
      </c>
      <c r="G22" s="9">
        <v>184</v>
      </c>
      <c r="H22" s="9">
        <f>220-184</f>
        <v>36</v>
      </c>
      <c r="I22" s="9">
        <f>243-220</f>
        <v>23</v>
      </c>
      <c r="J22" s="9">
        <f>267-243</f>
        <v>24</v>
      </c>
      <c r="K22" s="9">
        <f>301-267</f>
        <v>34</v>
      </c>
      <c r="M22" s="9">
        <v>242</v>
      </c>
      <c r="N22" s="9">
        <v>251</v>
      </c>
      <c r="AT22" s="10"/>
    </row>
    <row r="23" spans="5:46">
      <c r="N23" s="9">
        <v>251</v>
      </c>
      <c r="AT23" s="10"/>
    </row>
    <row r="24" spans="5:46">
      <c r="AT24" s="10"/>
    </row>
    <row r="25" spans="5:46">
      <c r="E25" s="9" t="s">
        <v>17</v>
      </c>
      <c r="F25" s="21" t="s">
        <v>8</v>
      </c>
      <c r="G25" s="9">
        <v>221</v>
      </c>
      <c r="H25" s="9">
        <f>267-221</f>
        <v>46</v>
      </c>
      <c r="I25" s="9">
        <f>293-267</f>
        <v>26</v>
      </c>
      <c r="J25" s="9">
        <f>317-293</f>
        <v>24</v>
      </c>
      <c r="K25" s="9">
        <f>354-317</f>
        <v>37</v>
      </c>
      <c r="M25" s="9">
        <v>291</v>
      </c>
      <c r="N25" s="9">
        <v>273</v>
      </c>
      <c r="AT25" s="10"/>
    </row>
    <row r="26" spans="5:46" ht="12.75" customHeight="1">
      <c r="F26" s="22" t="s">
        <v>9</v>
      </c>
      <c r="G26" s="9">
        <v>214</v>
      </c>
      <c r="H26" s="9">
        <f>260-214</f>
        <v>46</v>
      </c>
      <c r="I26" s="9">
        <f>288-260</f>
        <v>28</v>
      </c>
      <c r="J26" s="9">
        <f>312-288</f>
        <v>24</v>
      </c>
      <c r="K26" s="9">
        <f>346-312</f>
        <v>34</v>
      </c>
      <c r="M26" s="9">
        <v>285</v>
      </c>
      <c r="N26" s="9">
        <v>273</v>
      </c>
      <c r="AT26" s="10"/>
    </row>
    <row r="27" spans="5:46">
      <c r="F27" s="21" t="s">
        <v>10</v>
      </c>
      <c r="G27" s="9">
        <v>205</v>
      </c>
      <c r="H27" s="9">
        <f>256-205</f>
        <v>51</v>
      </c>
      <c r="I27" s="9">
        <f>285-256</f>
        <v>29</v>
      </c>
      <c r="J27" s="9">
        <f>311-285</f>
        <v>26</v>
      </c>
      <c r="K27" s="9">
        <f>346-311</f>
        <v>35</v>
      </c>
      <c r="M27" s="9">
        <v>281</v>
      </c>
      <c r="N27" s="9">
        <v>273</v>
      </c>
      <c r="AT27" s="10"/>
    </row>
    <row r="28" spans="5:46">
      <c r="F28" s="21" t="s">
        <v>11</v>
      </c>
      <c r="G28" s="9">
        <v>174</v>
      </c>
      <c r="H28" s="9">
        <f>229-174</f>
        <v>55</v>
      </c>
      <c r="I28" s="9">
        <f>260-229</f>
        <v>31</v>
      </c>
      <c r="J28" s="9">
        <f>287-260</f>
        <v>27</v>
      </c>
      <c r="K28" s="9">
        <f>322-287</f>
        <v>35</v>
      </c>
      <c r="M28" s="9">
        <v>256</v>
      </c>
      <c r="N28" s="9">
        <v>273</v>
      </c>
      <c r="AT28" s="10"/>
    </row>
    <row r="29" spans="5:46">
      <c r="AT29" s="10"/>
    </row>
    <row r="30" spans="5:46" ht="12.75" customHeight="1">
      <c r="F30" s="21"/>
      <c r="AT30" s="10"/>
    </row>
    <row r="31" spans="5:46">
      <c r="AT31" s="10"/>
    </row>
    <row r="32" spans="5:46">
      <c r="AT32" s="10"/>
    </row>
    <row r="33" spans="5:46">
      <c r="AT33" s="10"/>
    </row>
    <row r="34" spans="5:46" ht="12.75" customHeight="1">
      <c r="AT34" s="10"/>
    </row>
    <row r="35" spans="5:46">
      <c r="AT35" s="10"/>
    </row>
    <row r="36" spans="5:46">
      <c r="AT36" s="10"/>
    </row>
    <row r="37" spans="5:46">
      <c r="AT37" s="10"/>
    </row>
    <row r="38" spans="5:46" ht="12.75" customHeight="1">
      <c r="AT38" s="10"/>
    </row>
    <row r="39" spans="5:46">
      <c r="AT39" s="10"/>
    </row>
    <row r="40" spans="5:46">
      <c r="E40" s="9">
        <f>2/5</f>
        <v>0.4</v>
      </c>
      <c r="AT40" s="10"/>
    </row>
    <row r="41" spans="5:46">
      <c r="AT41" s="10"/>
    </row>
    <row r="42" spans="5:46" ht="12.75" customHeight="1">
      <c r="AT42" s="10"/>
    </row>
    <row r="43" spans="5:46">
      <c r="AT43" s="10"/>
    </row>
    <row r="44" spans="5:46">
      <c r="AT44" s="10"/>
    </row>
    <row r="45" spans="5:46">
      <c r="AT45" s="10"/>
    </row>
    <row r="46" spans="5:46">
      <c r="AT46" s="10"/>
    </row>
    <row r="47" spans="5:46" ht="12.75" customHeight="1">
      <c r="AT47" s="10"/>
    </row>
    <row r="48" spans="5:46">
      <c r="AT48" s="10"/>
    </row>
    <row r="49" spans="46:48">
      <c r="AT49" s="10"/>
    </row>
    <row r="50" spans="46:48">
      <c r="AT50" s="10"/>
    </row>
    <row r="51" spans="46:48">
      <c r="AT51" s="10"/>
    </row>
    <row r="52" spans="46:48" ht="12.75" customHeight="1">
      <c r="AT52" s="10"/>
    </row>
    <row r="53" spans="46:48">
      <c r="AT53" s="10"/>
    </row>
    <row r="54" spans="46:48">
      <c r="AT54" s="10"/>
    </row>
    <row r="55" spans="46:48">
      <c r="AT55" s="10"/>
    </row>
    <row r="56" spans="46:48">
      <c r="AT56" s="10"/>
    </row>
    <row r="57" spans="46:48" ht="12.75" customHeight="1">
      <c r="AT57" s="10"/>
    </row>
    <row r="58" spans="46:48">
      <c r="AV58" s="10"/>
    </row>
    <row r="59" spans="46:48">
      <c r="AV59" s="10"/>
    </row>
    <row r="60" spans="46:48">
      <c r="AV60" s="10"/>
    </row>
    <row r="61" spans="46:48">
      <c r="AV61" s="10"/>
    </row>
    <row r="62" spans="46:48" ht="12.75" customHeight="1">
      <c r="AV62" s="10"/>
    </row>
    <row r="63" spans="46:48">
      <c r="AT63" s="10"/>
    </row>
    <row r="64" spans="46:48">
      <c r="AT64" s="10"/>
    </row>
    <row r="65" spans="46:46">
      <c r="AT65" s="10"/>
    </row>
    <row r="66" spans="46:46">
      <c r="AT66" s="10"/>
    </row>
    <row r="67" spans="46:46" ht="12.75" customHeight="1">
      <c r="AT67" s="10"/>
    </row>
    <row r="68" spans="46:46">
      <c r="AT68" s="10"/>
    </row>
    <row r="69" spans="46:46">
      <c r="AT69" s="10"/>
    </row>
    <row r="70" spans="46:46">
      <c r="AT70" s="10"/>
    </row>
    <row r="71" spans="46:46">
      <c r="AT71" s="10"/>
    </row>
    <row r="72" spans="46:46" ht="12.75" customHeight="1">
      <c r="AT72" s="10"/>
    </row>
    <row r="73" spans="46:46">
      <c r="AT73" s="10"/>
    </row>
    <row r="74" spans="46:46">
      <c r="AT74" s="10"/>
    </row>
    <row r="75" spans="46:46">
      <c r="AT75" s="10"/>
    </row>
    <row r="76" spans="46:46">
      <c r="AT76" s="10"/>
    </row>
    <row r="77" spans="46:46" ht="12.75" customHeight="1">
      <c r="AT77" s="10"/>
    </row>
    <row r="78" spans="46:46">
      <c r="AT78" s="10"/>
    </row>
    <row r="79" spans="46:46">
      <c r="AT79" s="10"/>
    </row>
    <row r="80" spans="46:46">
      <c r="AT80" s="10"/>
    </row>
    <row r="81" spans="46:46">
      <c r="AT81" s="10"/>
    </row>
    <row r="82" spans="46:46" ht="12.75" customHeight="1">
      <c r="AT82" s="10"/>
    </row>
    <row r="83" spans="46:46">
      <c r="AT83" s="10"/>
    </row>
    <row r="84" spans="46:46">
      <c r="AT84" s="10"/>
    </row>
    <row r="85" spans="46:46">
      <c r="AT85" s="10"/>
    </row>
    <row r="86" spans="46:46">
      <c r="AT86" s="10"/>
    </row>
    <row r="87" spans="46:46" ht="12.75" customHeight="1">
      <c r="AT87" s="10"/>
    </row>
    <row r="88" spans="46:46">
      <c r="AT88" s="10"/>
    </row>
    <row r="89" spans="46:46">
      <c r="AT89" s="10"/>
    </row>
    <row r="90" spans="46:46">
      <c r="AT90" s="10"/>
    </row>
    <row r="91" spans="46:46">
      <c r="AT91" s="10"/>
    </row>
    <row r="92" spans="46:46" ht="12.75" customHeight="1">
      <c r="AT92" s="10"/>
    </row>
    <row r="93" spans="46:46">
      <c r="AT93" s="10"/>
    </row>
    <row r="94" spans="46:46">
      <c r="AT94" s="10"/>
    </row>
    <row r="95" spans="46:46">
      <c r="AT95" s="10"/>
    </row>
    <row r="96" spans="46:46">
      <c r="AT96" s="10"/>
    </row>
    <row r="97" spans="46:46" ht="12.75" customHeight="1">
      <c r="AT97" s="10"/>
    </row>
    <row r="98" spans="46:46">
      <c r="AT98" s="10"/>
    </row>
    <row r="99" spans="46:46">
      <c r="AT99" s="10"/>
    </row>
    <row r="100" spans="46:46">
      <c r="AT100" s="10"/>
    </row>
    <row r="101" spans="46:46">
      <c r="AT101" s="10"/>
    </row>
    <row r="102" spans="46:46" ht="12.75" customHeight="1">
      <c r="AT102" s="10"/>
    </row>
    <row r="103" spans="46:46">
      <c r="AT103" s="10"/>
    </row>
    <row r="104" spans="46:46">
      <c r="AT104" s="10"/>
    </row>
    <row r="105" spans="46:46">
      <c r="AT105" s="10"/>
    </row>
    <row r="106" spans="46:46">
      <c r="AT106" s="10"/>
    </row>
    <row r="107" spans="46:46" ht="12.75" customHeight="1">
      <c r="AT107" s="10"/>
    </row>
    <row r="108" spans="46:46">
      <c r="AT108" s="10"/>
    </row>
    <row r="109" spans="46:46">
      <c r="AT109" s="10"/>
    </row>
    <row r="110" spans="46:46">
      <c r="AT110" s="10"/>
    </row>
    <row r="111" spans="46:46">
      <c r="AT111" s="10"/>
    </row>
    <row r="112" spans="46:46" ht="12.75" customHeight="1">
      <c r="AT112" s="10"/>
    </row>
    <row r="113" spans="46:46">
      <c r="AT113" s="10"/>
    </row>
    <row r="114" spans="46:46">
      <c r="AT114" s="10"/>
    </row>
    <row r="115" spans="46:46" ht="12.75" customHeight="1">
      <c r="AT115" s="10"/>
    </row>
    <row r="116" spans="46:46">
      <c r="AT116" s="10"/>
    </row>
    <row r="117" spans="46:46">
      <c r="AT117" s="10"/>
    </row>
    <row r="118" spans="46:46" ht="12.75" customHeight="1">
      <c r="AT118" s="10"/>
    </row>
    <row r="119" spans="46:46">
      <c r="AT119" s="10"/>
    </row>
    <row r="120" spans="46:46">
      <c r="AT120" s="10"/>
    </row>
    <row r="121" spans="46:46">
      <c r="AT121" s="10"/>
    </row>
    <row r="122" spans="46:46">
      <c r="AT122" s="10"/>
    </row>
    <row r="123" spans="46:46" ht="12.75" customHeight="1">
      <c r="AT123" s="10"/>
    </row>
    <row r="124" spans="46:46">
      <c r="AT124" s="10"/>
    </row>
    <row r="125" spans="46:46">
      <c r="AT125" s="10"/>
    </row>
    <row r="126" spans="46:46">
      <c r="AT126" s="10"/>
    </row>
    <row r="127" spans="46:46">
      <c r="AT127" s="10"/>
    </row>
    <row r="128" spans="46:46" ht="12.75" customHeight="1">
      <c r="AT128" s="10"/>
    </row>
    <row r="129" spans="46:46">
      <c r="AT129" s="10"/>
    </row>
    <row r="130" spans="46:46">
      <c r="AT130" s="10"/>
    </row>
    <row r="131" spans="46:46">
      <c r="AT131" s="10"/>
    </row>
    <row r="132" spans="46:46" ht="12.75" customHeight="1">
      <c r="AT132" s="10"/>
    </row>
    <row r="133" spans="46:46">
      <c r="AT133" s="10"/>
    </row>
    <row r="134" spans="46:46">
      <c r="AT134" s="10"/>
    </row>
    <row r="135" spans="46:46">
      <c r="AT135" s="10"/>
    </row>
    <row r="136" spans="46:46" ht="12.75" customHeight="1">
      <c r="AT136" s="10"/>
    </row>
    <row r="137" spans="46:46">
      <c r="AT137" s="10"/>
    </row>
    <row r="138" spans="46:46">
      <c r="AT138" s="10"/>
    </row>
    <row r="139" spans="46:46">
      <c r="AT139" s="10"/>
    </row>
    <row r="140" spans="46:46" ht="12.75" customHeight="1">
      <c r="AT140" s="10"/>
    </row>
    <row r="141" spans="46:46">
      <c r="AT141" s="10"/>
    </row>
    <row r="142" spans="46:46">
      <c r="AT142" s="10"/>
    </row>
    <row r="143" spans="46:46">
      <c r="AT143" s="10"/>
    </row>
    <row r="144" spans="46:46" ht="12.75" customHeight="1">
      <c r="AT144" s="10"/>
    </row>
    <row r="145" spans="46:46">
      <c r="AT145" s="10"/>
    </row>
    <row r="146" spans="46:46">
      <c r="AT146" s="10"/>
    </row>
    <row r="147" spans="46:46">
      <c r="AT147" s="10"/>
    </row>
    <row r="148" spans="46:46">
      <c r="AT148" s="10"/>
    </row>
    <row r="149" spans="46:46" ht="12.75" customHeight="1">
      <c r="AT149" s="10"/>
    </row>
    <row r="150" spans="46:46">
      <c r="AT150" s="10"/>
    </row>
    <row r="151" spans="46:46">
      <c r="AT151" s="10"/>
    </row>
    <row r="152" spans="46:46">
      <c r="AT152" s="10"/>
    </row>
    <row r="153" spans="46:46">
      <c r="AT153" s="10"/>
    </row>
    <row r="154" spans="46:46" ht="12.75" customHeight="1">
      <c r="AT154" s="10"/>
    </row>
    <row r="155" spans="46:46">
      <c r="AT155" s="10"/>
    </row>
    <row r="156" spans="46:46">
      <c r="AT156" s="10"/>
    </row>
    <row r="157" spans="46:46">
      <c r="AT157" s="10"/>
    </row>
    <row r="158" spans="46:46" ht="12.75" customHeight="1">
      <c r="AT158" s="10"/>
    </row>
    <row r="159" spans="46:46">
      <c r="AT159" s="10"/>
    </row>
    <row r="160" spans="46:46">
      <c r="AT160" s="10"/>
    </row>
    <row r="161" spans="46:46">
      <c r="AT161" s="10"/>
    </row>
    <row r="162" spans="46:46" ht="12.75" customHeight="1">
      <c r="AT162" s="10"/>
    </row>
    <row r="163" spans="46:46">
      <c r="AT163" s="10"/>
    </row>
    <row r="164" spans="46:46">
      <c r="AT164" s="10"/>
    </row>
    <row r="165" spans="46:46">
      <c r="AT165" s="10"/>
    </row>
    <row r="166" spans="46:46">
      <c r="AT166" s="10"/>
    </row>
    <row r="167" spans="46:46" ht="12.75" customHeight="1">
      <c r="AT167" s="10"/>
    </row>
    <row r="168" spans="46:46">
      <c r="AT168" s="10"/>
    </row>
    <row r="169" spans="46:46">
      <c r="AT169" s="10"/>
    </row>
    <row r="170" spans="46:46">
      <c r="AT170" s="10"/>
    </row>
    <row r="171" spans="46:46">
      <c r="AT171" s="10"/>
    </row>
    <row r="172" spans="46:46" ht="12.75" customHeight="1">
      <c r="AT172" s="10"/>
    </row>
    <row r="173" spans="46:46">
      <c r="AT173" s="10"/>
    </row>
    <row r="174" spans="46:46">
      <c r="AT174" s="10"/>
    </row>
    <row r="175" spans="46:46">
      <c r="AT175" s="10"/>
    </row>
    <row r="176" spans="46:46">
      <c r="AT176" s="10"/>
    </row>
    <row r="177" spans="46:46" ht="12.75" customHeight="1">
      <c r="AT177" s="10"/>
    </row>
    <row r="178" spans="46:46">
      <c r="AT178" s="10"/>
    </row>
    <row r="179" spans="46:46">
      <c r="AT179" s="10"/>
    </row>
    <row r="180" spans="46:46">
      <c r="AT180" s="10"/>
    </row>
    <row r="181" spans="46:46">
      <c r="AT181" s="10"/>
    </row>
    <row r="182" spans="46:46" ht="13.5" customHeight="1">
      <c r="AT182" s="10"/>
    </row>
    <row r="183" spans="46:46">
      <c r="AT183" s="10"/>
    </row>
    <row r="184" spans="46:46">
      <c r="AT184" s="10"/>
    </row>
    <row r="185" spans="46:46">
      <c r="AT185" s="10"/>
    </row>
    <row r="186" spans="46:46">
      <c r="AT186" s="10"/>
    </row>
    <row r="187" spans="46:46" ht="13.5" customHeight="1">
      <c r="AT187" s="10"/>
    </row>
    <row r="188" spans="46:46">
      <c r="AT188" s="10"/>
    </row>
    <row r="189" spans="46:46">
      <c r="AT189" s="10"/>
    </row>
    <row r="190" spans="46:46">
      <c r="AT190" s="10"/>
    </row>
    <row r="191" spans="46:46">
      <c r="AT191" s="10"/>
    </row>
    <row r="244" ht="24" customHeight="1"/>
    <row r="258" ht="24.75" customHeight="1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J15" sqref="J15"/>
    </sheetView>
  </sheetViews>
  <sheetFormatPr defaultRowHeight="15"/>
  <cols>
    <col min="3" max="3" width="20.85546875" customWidth="1"/>
    <col min="8" max="8" width="16.28515625" customWidth="1"/>
    <col min="9" max="9" width="39.85546875" customWidth="1"/>
  </cols>
  <sheetData>
    <row r="1" spans="1:9" ht="29.25" customHeight="1">
      <c r="A1" s="41" t="s">
        <v>27</v>
      </c>
      <c r="B1" s="41"/>
      <c r="C1" s="41"/>
      <c r="D1" s="41"/>
      <c r="E1" s="41"/>
      <c r="F1" s="41"/>
      <c r="G1" s="41"/>
      <c r="H1" s="41"/>
      <c r="I1" s="41"/>
    </row>
    <row r="3" spans="1:9">
      <c r="A3" s="23"/>
      <c r="B3" s="42" t="s">
        <v>28</v>
      </c>
      <c r="C3" s="43"/>
      <c r="D3" s="43"/>
      <c r="E3" s="43"/>
      <c r="F3" s="43"/>
      <c r="G3" s="43"/>
      <c r="H3" s="43"/>
      <c r="I3" s="43"/>
    </row>
    <row r="4" spans="1:9" ht="24.75" customHeight="1">
      <c r="B4" s="35" t="s">
        <v>29</v>
      </c>
      <c r="C4" s="36"/>
      <c r="D4" s="35" t="s">
        <v>8</v>
      </c>
      <c r="E4" s="36"/>
      <c r="F4" s="35" t="s">
        <v>10</v>
      </c>
      <c r="G4" s="36"/>
      <c r="H4" s="35" t="s">
        <v>30</v>
      </c>
      <c r="I4" s="36"/>
    </row>
    <row r="5" spans="1:9">
      <c r="A5" s="24"/>
      <c r="B5" s="25" t="s">
        <v>28</v>
      </c>
      <c r="C5" s="26" t="s">
        <v>31</v>
      </c>
      <c r="D5" s="25" t="s">
        <v>28</v>
      </c>
      <c r="E5" s="26" t="s">
        <v>31</v>
      </c>
      <c r="F5" s="25" t="s">
        <v>28</v>
      </c>
      <c r="G5" s="26" t="s">
        <v>31</v>
      </c>
      <c r="H5" s="25" t="s">
        <v>28</v>
      </c>
      <c r="I5" s="26" t="s">
        <v>31</v>
      </c>
    </row>
    <row r="6" spans="1:9">
      <c r="A6" s="27" t="s">
        <v>2</v>
      </c>
      <c r="B6" s="28">
        <v>1</v>
      </c>
      <c r="C6" s="29"/>
      <c r="D6" s="28">
        <v>1.4480251340175201</v>
      </c>
      <c r="E6" s="30">
        <v>0.42693601920152802</v>
      </c>
      <c r="F6" s="28">
        <v>2.3225658234327899</v>
      </c>
      <c r="G6" s="30">
        <v>6.7476073247487695E-2</v>
      </c>
      <c r="H6" s="28">
        <v>5.16432667916997</v>
      </c>
      <c r="I6" s="30">
        <v>8.1127468301156502E-4</v>
      </c>
    </row>
    <row r="12" spans="1:9">
      <c r="C12" t="s">
        <v>9</v>
      </c>
    </row>
    <row r="13" spans="1:9">
      <c r="C13" s="31" t="s">
        <v>8</v>
      </c>
    </row>
    <row r="14" spans="1:9">
      <c r="C14" t="s">
        <v>10</v>
      </c>
    </row>
    <row r="15" spans="1:9">
      <c r="C15" t="s">
        <v>11</v>
      </c>
    </row>
  </sheetData>
  <mergeCells count="6">
    <mergeCell ref="A1:I1"/>
    <mergeCell ref="B3:I3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Grafici</vt:lpstr>
      </vt:variant>
      <vt:variant>
        <vt:i4>1</vt:i4>
      </vt:variant>
    </vt:vector>
  </HeadingPairs>
  <TitlesOfParts>
    <vt:vector size="6" baseType="lpstr">
      <vt:lpstr>Licenza d'uso</vt:lpstr>
      <vt:lpstr>Media autodic cond occup</vt:lpstr>
      <vt:lpstr>Media e percentili NEET</vt:lpstr>
      <vt:lpstr>Grafico Media e percentili NEET</vt:lpstr>
      <vt:lpstr>odds ratio svantaggio giovani</vt:lpstr>
      <vt:lpstr>Graf media autodic cond occupa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</dc:creator>
  <cp:lastModifiedBy>v.cioccolo</cp:lastModifiedBy>
  <cp:lastPrinted>2013-09-27T09:49:14Z</cp:lastPrinted>
  <dcterms:created xsi:type="dcterms:W3CDTF">2013-09-27T06:25:10Z</dcterms:created>
  <dcterms:modified xsi:type="dcterms:W3CDTF">2013-10-07T09:03:20Z</dcterms:modified>
</cp:coreProperties>
</file>